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AGANA\OneDrive - CARNET\Documents\FIN PLAN\FIN PLAN 2023\REBALANS 2\"/>
    </mc:Choice>
  </mc:AlternateContent>
  <bookViews>
    <workbookView xWindow="0" yWindow="0" windowWidth="28800" windowHeight="13620" tabRatio="604" activeTab="2"/>
  </bookViews>
  <sheets>
    <sheet name="01.7. OPĆI DIO" sheetId="16" r:id="rId1"/>
    <sheet name="01.7. Plan prihoda" sheetId="15" r:id="rId2"/>
    <sheet name="01.7. PLAN RASHODA I IZDATAKA" sheetId="14" r:id="rId3"/>
  </sheets>
  <definedNames>
    <definedName name="_xlnm.Print_Area" localSheetId="2">'01.7. PLAN RASHODA I IZDATAKA'!$A$1:$Q$321</definedName>
    <definedName name="_xlnm.Print_Titles" localSheetId="2">'01.7. PLAN RASHODA I IZDATAKA'!$4:$5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5" l="1"/>
  <c r="F61" i="14" l="1"/>
  <c r="I61" i="14"/>
  <c r="J61" i="14"/>
  <c r="L61" i="14"/>
  <c r="O61" i="14"/>
  <c r="P61" i="14"/>
  <c r="C60" i="14"/>
  <c r="C59" i="14" s="1"/>
  <c r="C61" i="14" s="1"/>
  <c r="O59" i="14"/>
  <c r="N59" i="14"/>
  <c r="N61" i="14" s="1"/>
  <c r="M59" i="14"/>
  <c r="M61" i="14" s="1"/>
  <c r="L59" i="14"/>
  <c r="K59" i="14"/>
  <c r="K61" i="14" s="1"/>
  <c r="J59" i="14"/>
  <c r="I59" i="14"/>
  <c r="H59" i="14"/>
  <c r="H61" i="14" s="1"/>
  <c r="G59" i="14"/>
  <c r="G61" i="14" s="1"/>
  <c r="F59" i="14"/>
  <c r="E59" i="14"/>
  <c r="E61" i="14" s="1"/>
  <c r="D59" i="14"/>
  <c r="D61" i="14" s="1"/>
  <c r="D218" i="14" l="1"/>
  <c r="E218" i="14"/>
  <c r="F218" i="14"/>
  <c r="G218" i="14"/>
  <c r="H218" i="14" l="1"/>
  <c r="H217" i="14" s="1"/>
  <c r="P240" i="14" l="1"/>
  <c r="Q240" i="14"/>
  <c r="C223" i="14" l="1"/>
  <c r="C220" i="14"/>
  <c r="O222" i="14" l="1"/>
  <c r="O221" i="14" s="1"/>
  <c r="N222" i="14" l="1"/>
  <c r="N221" i="14" s="1"/>
  <c r="M222" i="14" l="1"/>
  <c r="M221" i="14" s="1"/>
  <c r="L222" i="14" l="1"/>
  <c r="L221" i="14" s="1"/>
  <c r="K222" i="14" l="1"/>
  <c r="K221" i="14" s="1"/>
  <c r="J222" i="14" l="1"/>
  <c r="J221" i="14" s="1"/>
  <c r="I222" i="14" l="1"/>
  <c r="I221" i="14" s="1"/>
  <c r="H222" i="14" l="1"/>
  <c r="H221" i="14" s="1"/>
  <c r="G222" i="14" l="1"/>
  <c r="G221" i="14" s="1"/>
  <c r="F222" i="14" l="1"/>
  <c r="F221" i="14" s="1"/>
  <c r="E222" i="14" l="1"/>
  <c r="E221" i="14" s="1"/>
  <c r="C222" i="14" l="1"/>
  <c r="C221" i="14" s="1"/>
  <c r="D222" i="14"/>
  <c r="D221" i="14" s="1"/>
  <c r="B22" i="15" l="1"/>
  <c r="P165" i="14" l="1"/>
  <c r="Q165" i="14"/>
  <c r="O147" i="14"/>
  <c r="C135" i="14"/>
  <c r="C136" i="14"/>
  <c r="C137" i="14"/>
  <c r="C138" i="14"/>
  <c r="C139" i="14"/>
  <c r="C140" i="14"/>
  <c r="C134" i="14"/>
  <c r="C132" i="14"/>
  <c r="C131" i="14"/>
  <c r="C124" i="14"/>
  <c r="C125" i="14"/>
  <c r="C126" i="14"/>
  <c r="C127" i="14"/>
  <c r="C128" i="14"/>
  <c r="C123" i="14"/>
  <c r="C114" i="14"/>
  <c r="C115" i="14"/>
  <c r="C116" i="14"/>
  <c r="C117" i="14"/>
  <c r="C118" i="14"/>
  <c r="C119" i="14"/>
  <c r="C120" i="14"/>
  <c r="C121" i="14"/>
  <c r="C113" i="14"/>
  <c r="D112" i="14"/>
  <c r="E112" i="14"/>
  <c r="F112" i="14"/>
  <c r="G112" i="14"/>
  <c r="H112" i="14"/>
  <c r="I112" i="14"/>
  <c r="J112" i="14"/>
  <c r="K112" i="14"/>
  <c r="L112" i="14"/>
  <c r="M112" i="14"/>
  <c r="N112" i="14"/>
  <c r="O112" i="14"/>
  <c r="D130" i="14"/>
  <c r="E130" i="14"/>
  <c r="F130" i="14"/>
  <c r="G130" i="14"/>
  <c r="H130" i="14"/>
  <c r="I130" i="14"/>
  <c r="J130" i="14"/>
  <c r="K130" i="14"/>
  <c r="L130" i="14"/>
  <c r="M130" i="14"/>
  <c r="N130" i="14"/>
  <c r="O130" i="14"/>
  <c r="D133" i="14"/>
  <c r="E133" i="14"/>
  <c r="F133" i="14"/>
  <c r="G133" i="14"/>
  <c r="H133" i="14"/>
  <c r="I133" i="14"/>
  <c r="J133" i="14"/>
  <c r="K133" i="14"/>
  <c r="L133" i="14"/>
  <c r="M133" i="14"/>
  <c r="N133" i="14"/>
  <c r="O133" i="14"/>
  <c r="D122" i="14"/>
  <c r="E122" i="14"/>
  <c r="F122" i="14"/>
  <c r="G122" i="14"/>
  <c r="H122" i="14"/>
  <c r="I122" i="14"/>
  <c r="J122" i="14"/>
  <c r="K122" i="14"/>
  <c r="L122" i="14"/>
  <c r="M122" i="14"/>
  <c r="N122" i="14"/>
  <c r="O122" i="14"/>
  <c r="C110" i="14"/>
  <c r="C109" i="14"/>
  <c r="C103" i="14"/>
  <c r="C122" i="14" l="1"/>
  <c r="C133" i="14"/>
  <c r="C130" i="14"/>
  <c r="C112" i="14"/>
  <c r="C151" i="14"/>
  <c r="O289" i="14" l="1"/>
  <c r="D274" i="14" l="1"/>
  <c r="E274" i="14"/>
  <c r="F274" i="14"/>
  <c r="G274" i="14"/>
  <c r="H274" i="14"/>
  <c r="I274" i="14"/>
  <c r="J274" i="14"/>
  <c r="K274" i="14"/>
  <c r="L274" i="14"/>
  <c r="M274" i="14"/>
  <c r="N274" i="14"/>
  <c r="O274" i="14"/>
  <c r="Q296" i="14"/>
  <c r="P296" i="14"/>
  <c r="C294" i="14"/>
  <c r="C293" i="14" s="1"/>
  <c r="C292" i="14" s="1"/>
  <c r="O293" i="14"/>
  <c r="O292" i="14" s="1"/>
  <c r="N293" i="14"/>
  <c r="N292" i="14" s="1"/>
  <c r="M293" i="14"/>
  <c r="M292" i="14" s="1"/>
  <c r="L293" i="14"/>
  <c r="L292" i="14" s="1"/>
  <c r="K293" i="14"/>
  <c r="K292" i="14" s="1"/>
  <c r="J293" i="14"/>
  <c r="J292" i="14" s="1"/>
  <c r="I293" i="14"/>
  <c r="I292" i="14" s="1"/>
  <c r="H293" i="14"/>
  <c r="H292" i="14" s="1"/>
  <c r="G293" i="14"/>
  <c r="G292" i="14" s="1"/>
  <c r="F293" i="14"/>
  <c r="F292" i="14" s="1"/>
  <c r="E293" i="14"/>
  <c r="E292" i="14" s="1"/>
  <c r="D293" i="14"/>
  <c r="D292" i="14" s="1"/>
  <c r="C291" i="14"/>
  <c r="C290" i="14"/>
  <c r="C289" i="14" s="1"/>
  <c r="N289" i="14"/>
  <c r="M289" i="14"/>
  <c r="L289" i="14"/>
  <c r="K289" i="14"/>
  <c r="J289" i="14"/>
  <c r="I289" i="14"/>
  <c r="H289" i="14"/>
  <c r="G289" i="14"/>
  <c r="F289" i="14"/>
  <c r="E289" i="14"/>
  <c r="D289" i="14"/>
  <c r="C288" i="14"/>
  <c r="C287" i="14" s="1"/>
  <c r="O287" i="14"/>
  <c r="N287" i="14"/>
  <c r="M287" i="14"/>
  <c r="L287" i="14"/>
  <c r="K287" i="14"/>
  <c r="J287" i="14"/>
  <c r="I287" i="14"/>
  <c r="H287" i="14"/>
  <c r="G287" i="14"/>
  <c r="F287" i="14"/>
  <c r="E287" i="14"/>
  <c r="D287" i="14"/>
  <c r="C286" i="14"/>
  <c r="C285" i="14" s="1"/>
  <c r="O285" i="14"/>
  <c r="N285" i="14"/>
  <c r="M285" i="14"/>
  <c r="L285" i="14"/>
  <c r="K285" i="14"/>
  <c r="J285" i="14"/>
  <c r="I285" i="14"/>
  <c r="H285" i="14"/>
  <c r="G285" i="14"/>
  <c r="F285" i="14"/>
  <c r="E285" i="14"/>
  <c r="D285" i="14"/>
  <c r="K284" i="14" l="1"/>
  <c r="K296" i="14" s="1"/>
  <c r="E284" i="14"/>
  <c r="E296" i="14" s="1"/>
  <c r="L284" i="14"/>
  <c r="L296" i="14" s="1"/>
  <c r="F284" i="14"/>
  <c r="F296" i="14" s="1"/>
  <c r="J284" i="14"/>
  <c r="J296" i="14" s="1"/>
  <c r="H284" i="14"/>
  <c r="H296" i="14" s="1"/>
  <c r="I284" i="14"/>
  <c r="I296" i="14" s="1"/>
  <c r="G284" i="14"/>
  <c r="G296" i="14" s="1"/>
  <c r="M284" i="14"/>
  <c r="M296" i="14" s="1"/>
  <c r="N284" i="14"/>
  <c r="N296" i="14" s="1"/>
  <c r="O284" i="14"/>
  <c r="O296" i="14" s="1"/>
  <c r="D284" i="14"/>
  <c r="D296" i="14" s="1"/>
  <c r="C284" i="14"/>
  <c r="C296" i="14" s="1"/>
  <c r="H22" i="16"/>
  <c r="G22" i="16"/>
  <c r="F22" i="16"/>
  <c r="H10" i="16"/>
  <c r="G10" i="16"/>
  <c r="F10" i="16"/>
  <c r="H7" i="16"/>
  <c r="G7" i="16"/>
  <c r="F7" i="16"/>
  <c r="H48" i="15"/>
  <c r="G48" i="15"/>
  <c r="F48" i="15"/>
  <c r="E48" i="15"/>
  <c r="D48" i="15"/>
  <c r="C48" i="15"/>
  <c r="B48" i="15"/>
  <c r="G35" i="15"/>
  <c r="H35" i="15"/>
  <c r="C35" i="15"/>
  <c r="D35" i="15"/>
  <c r="E35" i="15"/>
  <c r="F35" i="15"/>
  <c r="B35" i="15"/>
  <c r="Q310" i="14"/>
  <c r="P310" i="14"/>
  <c r="Q277" i="14"/>
  <c r="P277" i="14"/>
  <c r="Q258" i="14"/>
  <c r="P258" i="14"/>
  <c r="Q141" i="14"/>
  <c r="Q81" i="14"/>
  <c r="P81" i="14"/>
  <c r="C22" i="15"/>
  <c r="D22" i="15"/>
  <c r="E22" i="15"/>
  <c r="F22" i="15"/>
  <c r="G22" i="15"/>
  <c r="H22" i="15"/>
  <c r="H13" i="16" l="1"/>
  <c r="H24" i="16" s="1"/>
  <c r="G13" i="16"/>
  <c r="G24" i="16" s="1"/>
  <c r="F13" i="16"/>
  <c r="F24" i="16" s="1"/>
  <c r="C309" i="14"/>
  <c r="C304" i="14"/>
  <c r="B49" i="15"/>
  <c r="B36" i="15"/>
  <c r="B23" i="15" l="1"/>
  <c r="D18" i="14" l="1"/>
  <c r="D255" i="14" l="1"/>
  <c r="E255" i="14"/>
  <c r="F255" i="14"/>
  <c r="G255" i="14"/>
  <c r="H255" i="14"/>
  <c r="I255" i="14"/>
  <c r="J255" i="14"/>
  <c r="K255" i="14"/>
  <c r="L255" i="14"/>
  <c r="M255" i="14"/>
  <c r="N255" i="14"/>
  <c r="O255" i="14"/>
  <c r="D253" i="14"/>
  <c r="D252" i="14" s="1"/>
  <c r="E253" i="14"/>
  <c r="F253" i="14"/>
  <c r="F252" i="14" s="1"/>
  <c r="G253" i="14"/>
  <c r="G252" i="14" s="1"/>
  <c r="H253" i="14"/>
  <c r="I253" i="14"/>
  <c r="J253" i="14"/>
  <c r="K253" i="14"/>
  <c r="L253" i="14"/>
  <c r="M253" i="14"/>
  <c r="N253" i="14"/>
  <c r="N252" i="14" s="1"/>
  <c r="O253" i="14"/>
  <c r="C257" i="14"/>
  <c r="C256" i="14"/>
  <c r="O273" i="14"/>
  <c r="D273" i="14"/>
  <c r="E273" i="14"/>
  <c r="F273" i="14"/>
  <c r="G273" i="14"/>
  <c r="H273" i="14"/>
  <c r="I273" i="14"/>
  <c r="J273" i="14"/>
  <c r="K273" i="14"/>
  <c r="L273" i="14"/>
  <c r="M273" i="14"/>
  <c r="N273" i="14"/>
  <c r="D270" i="14"/>
  <c r="E270" i="14"/>
  <c r="F270" i="14"/>
  <c r="G270" i="14"/>
  <c r="H270" i="14"/>
  <c r="I270" i="14"/>
  <c r="J270" i="14"/>
  <c r="K270" i="14"/>
  <c r="L270" i="14"/>
  <c r="M270" i="14"/>
  <c r="N270" i="14"/>
  <c r="O270" i="14"/>
  <c r="D268" i="14"/>
  <c r="E268" i="14"/>
  <c r="F268" i="14"/>
  <c r="G268" i="14"/>
  <c r="H268" i="14"/>
  <c r="I268" i="14"/>
  <c r="J268" i="14"/>
  <c r="K268" i="14"/>
  <c r="L268" i="14"/>
  <c r="M268" i="14"/>
  <c r="N268" i="14"/>
  <c r="O268" i="14"/>
  <c r="D266" i="14"/>
  <c r="E266" i="14"/>
  <c r="F266" i="14"/>
  <c r="G266" i="14"/>
  <c r="H266" i="14"/>
  <c r="I266" i="14"/>
  <c r="J266" i="14"/>
  <c r="J265" i="14" s="1"/>
  <c r="K266" i="14"/>
  <c r="L266" i="14"/>
  <c r="M266" i="14"/>
  <c r="N266" i="14"/>
  <c r="O266" i="14"/>
  <c r="D265" i="14"/>
  <c r="E265" i="14"/>
  <c r="F265" i="14"/>
  <c r="C254" i="14"/>
  <c r="C251" i="14"/>
  <c r="C249" i="14"/>
  <c r="D247" i="14"/>
  <c r="F247" i="14"/>
  <c r="G247" i="14"/>
  <c r="H247" i="14"/>
  <c r="I247" i="14"/>
  <c r="J247" i="14"/>
  <c r="K247" i="14"/>
  <c r="L247" i="14"/>
  <c r="M247" i="14"/>
  <c r="N247" i="14"/>
  <c r="O247" i="14"/>
  <c r="O160" i="14"/>
  <c r="O157" i="14"/>
  <c r="P141" i="14"/>
  <c r="E129" i="14"/>
  <c r="F129" i="14"/>
  <c r="G129" i="14"/>
  <c r="H129" i="14"/>
  <c r="I129" i="14"/>
  <c r="J129" i="14"/>
  <c r="K129" i="14"/>
  <c r="L129" i="14"/>
  <c r="M129" i="14"/>
  <c r="N129" i="14"/>
  <c r="O129" i="14"/>
  <c r="O99" i="14"/>
  <c r="O90" i="14"/>
  <c r="P52" i="14"/>
  <c r="Q52" i="14"/>
  <c r="O165" i="14" l="1"/>
  <c r="H252" i="14"/>
  <c r="K252" i="14"/>
  <c r="K258" i="14" s="1"/>
  <c r="N265" i="14"/>
  <c r="L265" i="14"/>
  <c r="K265" i="14"/>
  <c r="K277" i="14" s="1"/>
  <c r="D277" i="14"/>
  <c r="J277" i="14"/>
  <c r="G258" i="14"/>
  <c r="F258" i="14"/>
  <c r="N258" i="14"/>
  <c r="D258" i="14"/>
  <c r="O141" i="14"/>
  <c r="E252" i="14"/>
  <c r="H258" i="14"/>
  <c r="N277" i="14"/>
  <c r="I252" i="14"/>
  <c r="I258" i="14" s="1"/>
  <c r="L277" i="14"/>
  <c r="F277" i="14"/>
  <c r="E277" i="14"/>
  <c r="C255" i="14"/>
  <c r="J252" i="14"/>
  <c r="J258" i="14" s="1"/>
  <c r="O252" i="14"/>
  <c r="O258" i="14" s="1"/>
  <c r="H265" i="14"/>
  <c r="H277" i="14" s="1"/>
  <c r="M252" i="14"/>
  <c r="M258" i="14" s="1"/>
  <c r="M265" i="14"/>
  <c r="M277" i="14" s="1"/>
  <c r="L252" i="14"/>
  <c r="L258" i="14" s="1"/>
  <c r="O265" i="14"/>
  <c r="O277" i="14" s="1"/>
  <c r="I265" i="14"/>
  <c r="I277" i="14" s="1"/>
  <c r="G265" i="14"/>
  <c r="G277" i="14" s="1"/>
  <c r="C239" i="14"/>
  <c r="C236" i="14"/>
  <c r="C230" i="14"/>
  <c r="C231" i="14"/>
  <c r="C232" i="14"/>
  <c r="C233" i="14"/>
  <c r="C234" i="14"/>
  <c r="C229" i="14"/>
  <c r="C226" i="14"/>
  <c r="C219" i="14"/>
  <c r="C218" i="14" s="1"/>
  <c r="C216" i="14"/>
  <c r="C215" i="14"/>
  <c r="C207" i="14"/>
  <c r="C208" i="14"/>
  <c r="C209" i="14"/>
  <c r="C210" i="14"/>
  <c r="C211" i="14"/>
  <c r="C212" i="14"/>
  <c r="C206" i="14"/>
  <c r="C204" i="14"/>
  <c r="C195" i="14"/>
  <c r="C196" i="14"/>
  <c r="C197" i="14"/>
  <c r="C198" i="14"/>
  <c r="C199" i="14"/>
  <c r="C200" i="14"/>
  <c r="C201" i="14"/>
  <c r="C202" i="14"/>
  <c r="C194" i="14"/>
  <c r="C189" i="14"/>
  <c r="C190" i="14"/>
  <c r="C191" i="14"/>
  <c r="C192" i="14"/>
  <c r="C188" i="14"/>
  <c r="C187" i="14"/>
  <c r="C185" i="14"/>
  <c r="C184" i="14"/>
  <c r="C183" i="14"/>
  <c r="C182" i="14"/>
  <c r="C179" i="14"/>
  <c r="C178" i="14"/>
  <c r="C176" i="14"/>
  <c r="C174" i="14"/>
  <c r="C173" i="14" s="1"/>
  <c r="C217" i="14" l="1"/>
  <c r="C274" i="14"/>
  <c r="C305" i="14"/>
  <c r="F228" i="14"/>
  <c r="F205" i="14"/>
  <c r="F193" i="14"/>
  <c r="F186" i="14"/>
  <c r="F181" i="14"/>
  <c r="F161" i="14" l="1"/>
  <c r="F160" i="14" s="1"/>
  <c r="E25" i="14"/>
  <c r="C273" i="14" l="1"/>
  <c r="C272" i="14"/>
  <c r="C268" i="14"/>
  <c r="C266" i="14"/>
  <c r="C270" i="14" l="1"/>
  <c r="C265" i="14" s="1"/>
  <c r="C277" i="14" s="1"/>
  <c r="C253" i="14"/>
  <c r="C252" i="14" s="1"/>
  <c r="C250" i="14"/>
  <c r="C248" i="14"/>
  <c r="E250" i="14"/>
  <c r="E248" i="14"/>
  <c r="C247" i="14" l="1"/>
  <c r="C258" i="14" s="1"/>
  <c r="E247" i="14"/>
  <c r="E258" i="14" s="1"/>
  <c r="Q47" i="14" l="1"/>
  <c r="D161" i="14" l="1"/>
  <c r="D160" i="14" s="1"/>
  <c r="E161" i="14"/>
  <c r="E160" i="14" s="1"/>
  <c r="G161" i="14"/>
  <c r="G160" i="14" s="1"/>
  <c r="H161" i="14"/>
  <c r="H160" i="14" s="1"/>
  <c r="I161" i="14"/>
  <c r="I160" i="14" s="1"/>
  <c r="J161" i="14"/>
  <c r="J160" i="14" s="1"/>
  <c r="K161" i="14"/>
  <c r="K160" i="14" s="1"/>
  <c r="L161" i="14"/>
  <c r="L160" i="14" s="1"/>
  <c r="M161" i="14"/>
  <c r="M160" i="14" s="1"/>
  <c r="N161" i="14"/>
  <c r="N160" i="14" s="1"/>
  <c r="D158" i="14"/>
  <c r="D157" i="14" s="1"/>
  <c r="E158" i="14"/>
  <c r="E157" i="14" s="1"/>
  <c r="F158" i="14"/>
  <c r="F157" i="14" s="1"/>
  <c r="G158" i="14"/>
  <c r="G157" i="14" s="1"/>
  <c r="H158" i="14"/>
  <c r="H157" i="14" s="1"/>
  <c r="I158" i="14"/>
  <c r="I157" i="14" s="1"/>
  <c r="J158" i="14"/>
  <c r="J157" i="14" s="1"/>
  <c r="K158" i="14"/>
  <c r="K157" i="14" s="1"/>
  <c r="L158" i="14"/>
  <c r="L157" i="14" s="1"/>
  <c r="M158" i="14"/>
  <c r="M157" i="14" s="1"/>
  <c r="N158" i="14"/>
  <c r="N157" i="14" s="1"/>
  <c r="D153" i="14"/>
  <c r="E153" i="14"/>
  <c r="F153" i="14"/>
  <c r="G153" i="14"/>
  <c r="H153" i="14"/>
  <c r="I153" i="14"/>
  <c r="J153" i="14"/>
  <c r="K153" i="14"/>
  <c r="L153" i="14"/>
  <c r="M153" i="14"/>
  <c r="N153" i="14"/>
  <c r="D148" i="14"/>
  <c r="E148" i="14"/>
  <c r="E147" i="14" s="1"/>
  <c r="F148" i="14"/>
  <c r="G148" i="14"/>
  <c r="G147" i="14" s="1"/>
  <c r="H148" i="14"/>
  <c r="I148" i="14"/>
  <c r="I147" i="14" s="1"/>
  <c r="J148" i="14"/>
  <c r="K148" i="14"/>
  <c r="K147" i="14" s="1"/>
  <c r="L148" i="14"/>
  <c r="M148" i="14"/>
  <c r="M147" i="14" s="1"/>
  <c r="M165" i="14" s="1"/>
  <c r="N148" i="14"/>
  <c r="C159" i="14"/>
  <c r="C158" i="14" s="1"/>
  <c r="C157" i="14" s="1"/>
  <c r="D308" i="14"/>
  <c r="D307" i="14" s="1"/>
  <c r="E308" i="14"/>
  <c r="E307" i="14" s="1"/>
  <c r="F308" i="14"/>
  <c r="F307" i="14" s="1"/>
  <c r="G308" i="14"/>
  <c r="G307" i="14" s="1"/>
  <c r="H308" i="14"/>
  <c r="H307" i="14" s="1"/>
  <c r="I308" i="14"/>
  <c r="I307" i="14" s="1"/>
  <c r="J308" i="14"/>
  <c r="J307" i="14" s="1"/>
  <c r="K308" i="14"/>
  <c r="K307" i="14" s="1"/>
  <c r="L308" i="14"/>
  <c r="L307" i="14" s="1"/>
  <c r="M308" i="14"/>
  <c r="M307" i="14" s="1"/>
  <c r="N308" i="14"/>
  <c r="N307" i="14" s="1"/>
  <c r="O308" i="14"/>
  <c r="O307" i="14" s="1"/>
  <c r="D303" i="14"/>
  <c r="D302" i="14" s="1"/>
  <c r="D310" i="14" s="1"/>
  <c r="E303" i="14"/>
  <c r="E302" i="14" s="1"/>
  <c r="E310" i="14" s="1"/>
  <c r="F303" i="14"/>
  <c r="F302" i="14" s="1"/>
  <c r="F310" i="14" s="1"/>
  <c r="G303" i="14"/>
  <c r="G302" i="14" s="1"/>
  <c r="H303" i="14"/>
  <c r="H302" i="14" s="1"/>
  <c r="H310" i="14" s="1"/>
  <c r="I303" i="14"/>
  <c r="I302" i="14" s="1"/>
  <c r="J303" i="14"/>
  <c r="J302" i="14" s="1"/>
  <c r="J310" i="14" s="1"/>
  <c r="K303" i="14"/>
  <c r="K302" i="14" s="1"/>
  <c r="K310" i="14" s="1"/>
  <c r="L303" i="14"/>
  <c r="L302" i="14" s="1"/>
  <c r="L310" i="14" s="1"/>
  <c r="M303" i="14"/>
  <c r="M302" i="14" s="1"/>
  <c r="N303" i="14"/>
  <c r="N302" i="14" s="1"/>
  <c r="N310" i="14" s="1"/>
  <c r="O303" i="14"/>
  <c r="O302" i="14" s="1"/>
  <c r="O310" i="14" s="1"/>
  <c r="D238" i="14"/>
  <c r="D237" i="14" s="1"/>
  <c r="E238" i="14"/>
  <c r="E237" i="14" s="1"/>
  <c r="F238" i="14"/>
  <c r="F237" i="14" s="1"/>
  <c r="G238" i="14"/>
  <c r="G237" i="14" s="1"/>
  <c r="H238" i="14"/>
  <c r="H237" i="14" s="1"/>
  <c r="I238" i="14"/>
  <c r="I237" i="14" s="1"/>
  <c r="J238" i="14"/>
  <c r="J237" i="14" s="1"/>
  <c r="K238" i="14"/>
  <c r="K237" i="14" s="1"/>
  <c r="L238" i="14"/>
  <c r="L237" i="14" s="1"/>
  <c r="M238" i="14"/>
  <c r="M237" i="14" s="1"/>
  <c r="N238" i="14"/>
  <c r="N237" i="14" s="1"/>
  <c r="O238" i="14"/>
  <c r="O237" i="14" s="1"/>
  <c r="D235" i="14"/>
  <c r="E235" i="14"/>
  <c r="F235" i="14"/>
  <c r="F227" i="14" s="1"/>
  <c r="G235" i="14"/>
  <c r="H235" i="14"/>
  <c r="I235" i="14"/>
  <c r="J235" i="14"/>
  <c r="K235" i="14"/>
  <c r="L235" i="14"/>
  <c r="M235" i="14"/>
  <c r="N235" i="14"/>
  <c r="O235" i="14"/>
  <c r="D228" i="14"/>
  <c r="D227" i="14" s="1"/>
  <c r="E228" i="14"/>
  <c r="G228" i="14"/>
  <c r="H228" i="14"/>
  <c r="I228" i="14"/>
  <c r="J228" i="14"/>
  <c r="K228" i="14"/>
  <c r="L228" i="14"/>
  <c r="M228" i="14"/>
  <c r="N228" i="14"/>
  <c r="O228" i="14"/>
  <c r="D225" i="14"/>
  <c r="D224" i="14" s="1"/>
  <c r="E225" i="14"/>
  <c r="E224" i="14" s="1"/>
  <c r="F225" i="14"/>
  <c r="F224" i="14" s="1"/>
  <c r="G225" i="14"/>
  <c r="G224" i="14" s="1"/>
  <c r="H225" i="14"/>
  <c r="H224" i="14" s="1"/>
  <c r="I225" i="14"/>
  <c r="I224" i="14" s="1"/>
  <c r="J225" i="14"/>
  <c r="J224" i="14" s="1"/>
  <c r="K225" i="14"/>
  <c r="K224" i="14" s="1"/>
  <c r="L225" i="14"/>
  <c r="L224" i="14" s="1"/>
  <c r="M225" i="14"/>
  <c r="M224" i="14" s="1"/>
  <c r="N225" i="14"/>
  <c r="N224" i="14" s="1"/>
  <c r="O225" i="14"/>
  <c r="O224" i="14" s="1"/>
  <c r="D217" i="14"/>
  <c r="E217" i="14"/>
  <c r="F217" i="14"/>
  <c r="G217" i="14"/>
  <c r="I218" i="14"/>
  <c r="I217" i="14" s="1"/>
  <c r="J218" i="14"/>
  <c r="J217" i="14" s="1"/>
  <c r="K218" i="14"/>
  <c r="K217" i="14" s="1"/>
  <c r="L218" i="14"/>
  <c r="L217" i="14" s="1"/>
  <c r="M218" i="14"/>
  <c r="M217" i="14" s="1"/>
  <c r="N218" i="14"/>
  <c r="N217" i="14" s="1"/>
  <c r="O218" i="14"/>
  <c r="O217" i="14" s="1"/>
  <c r="D214" i="14"/>
  <c r="D213" i="14" s="1"/>
  <c r="E214" i="14"/>
  <c r="E213" i="14" s="1"/>
  <c r="F214" i="14"/>
  <c r="F213" i="14" s="1"/>
  <c r="G214" i="14"/>
  <c r="G213" i="14" s="1"/>
  <c r="H214" i="14"/>
  <c r="H213" i="14" s="1"/>
  <c r="I214" i="14"/>
  <c r="I213" i="14" s="1"/>
  <c r="J214" i="14"/>
  <c r="J213" i="14" s="1"/>
  <c r="K214" i="14"/>
  <c r="K213" i="14" s="1"/>
  <c r="L214" i="14"/>
  <c r="L213" i="14" s="1"/>
  <c r="M214" i="14"/>
  <c r="M213" i="14" s="1"/>
  <c r="N214" i="14"/>
  <c r="N213" i="14" s="1"/>
  <c r="O214" i="14"/>
  <c r="O213" i="14" s="1"/>
  <c r="D205" i="14"/>
  <c r="E205" i="14"/>
  <c r="G205" i="14"/>
  <c r="H205" i="14"/>
  <c r="I205" i="14"/>
  <c r="J205" i="14"/>
  <c r="K205" i="14"/>
  <c r="L205" i="14"/>
  <c r="M205" i="14"/>
  <c r="N205" i="14"/>
  <c r="O205" i="14"/>
  <c r="D203" i="14"/>
  <c r="E203" i="14"/>
  <c r="F203" i="14"/>
  <c r="F180" i="14" s="1"/>
  <c r="G203" i="14"/>
  <c r="H203" i="14"/>
  <c r="I203" i="14"/>
  <c r="J203" i="14"/>
  <c r="K203" i="14"/>
  <c r="L203" i="14"/>
  <c r="M203" i="14"/>
  <c r="N203" i="14"/>
  <c r="O203" i="14"/>
  <c r="D193" i="14"/>
  <c r="E193" i="14"/>
  <c r="G193" i="14"/>
  <c r="H193" i="14"/>
  <c r="I193" i="14"/>
  <c r="J193" i="14"/>
  <c r="K193" i="14"/>
  <c r="L193" i="14"/>
  <c r="M193" i="14"/>
  <c r="N193" i="14"/>
  <c r="O193" i="14"/>
  <c r="D186" i="14"/>
  <c r="E186" i="14"/>
  <c r="G186" i="14"/>
  <c r="H186" i="14"/>
  <c r="I186" i="14"/>
  <c r="J186" i="14"/>
  <c r="K186" i="14"/>
  <c r="L186" i="14"/>
  <c r="M186" i="14"/>
  <c r="N186" i="14"/>
  <c r="O186" i="14"/>
  <c r="D181" i="14"/>
  <c r="E181" i="14"/>
  <c r="G181" i="14"/>
  <c r="H181" i="14"/>
  <c r="I181" i="14"/>
  <c r="J181" i="14"/>
  <c r="K181" i="14"/>
  <c r="L181" i="14"/>
  <c r="M181" i="14"/>
  <c r="N181" i="14"/>
  <c r="O181" i="14"/>
  <c r="D177" i="14"/>
  <c r="E177" i="14"/>
  <c r="F177" i="14"/>
  <c r="G177" i="14"/>
  <c r="H177" i="14"/>
  <c r="I177" i="14"/>
  <c r="J177" i="14"/>
  <c r="K177" i="14"/>
  <c r="L177" i="14"/>
  <c r="M177" i="14"/>
  <c r="N177" i="14"/>
  <c r="O177" i="14"/>
  <c r="D175" i="14"/>
  <c r="E175" i="14"/>
  <c r="F175" i="14"/>
  <c r="G175" i="14"/>
  <c r="H175" i="14"/>
  <c r="I175" i="14"/>
  <c r="J175" i="14"/>
  <c r="K175" i="14"/>
  <c r="L175" i="14"/>
  <c r="M175" i="14"/>
  <c r="N175" i="14"/>
  <c r="O175" i="14"/>
  <c r="D173" i="14"/>
  <c r="D172" i="14" s="1"/>
  <c r="E173" i="14"/>
  <c r="E172" i="14" s="1"/>
  <c r="F173" i="14"/>
  <c r="G173" i="14"/>
  <c r="H173" i="14"/>
  <c r="I173" i="14"/>
  <c r="J173" i="14"/>
  <c r="K173" i="14"/>
  <c r="K172" i="14" s="1"/>
  <c r="L173" i="14"/>
  <c r="L172" i="14" s="1"/>
  <c r="M173" i="14"/>
  <c r="M172" i="14" s="1"/>
  <c r="N173" i="14"/>
  <c r="O173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D77" i="14"/>
  <c r="D76" i="14" s="1"/>
  <c r="E77" i="14"/>
  <c r="E76" i="14" s="1"/>
  <c r="F77" i="14"/>
  <c r="F76" i="14" s="1"/>
  <c r="G77" i="14"/>
  <c r="H77" i="14"/>
  <c r="I77" i="14"/>
  <c r="J77" i="14"/>
  <c r="J76" i="14" s="1"/>
  <c r="K77" i="14"/>
  <c r="K76" i="14" s="1"/>
  <c r="L77" i="14"/>
  <c r="L76" i="14" s="1"/>
  <c r="M77" i="14"/>
  <c r="N77" i="14"/>
  <c r="N76" i="14" s="1"/>
  <c r="O77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D68" i="14"/>
  <c r="E68" i="14"/>
  <c r="F68" i="14"/>
  <c r="F67" i="14" s="1"/>
  <c r="F81" i="14" s="1"/>
  <c r="G68" i="14"/>
  <c r="H68" i="14"/>
  <c r="I68" i="14"/>
  <c r="J68" i="14"/>
  <c r="J67" i="14" s="1"/>
  <c r="J81" i="14" s="1"/>
  <c r="K68" i="14"/>
  <c r="L68" i="14"/>
  <c r="M68" i="14"/>
  <c r="N68" i="14"/>
  <c r="O68" i="14"/>
  <c r="O67" i="14" s="1"/>
  <c r="C308" i="14"/>
  <c r="C307" i="14" s="1"/>
  <c r="C306" i="14"/>
  <c r="C303" i="14" s="1"/>
  <c r="C302" i="14" s="1"/>
  <c r="Q312" i="14"/>
  <c r="P312" i="14"/>
  <c r="C163" i="14"/>
  <c r="C162" i="14"/>
  <c r="C156" i="14"/>
  <c r="C155" i="14"/>
  <c r="C154" i="14"/>
  <c r="C152" i="14"/>
  <c r="C150" i="14"/>
  <c r="C149" i="14"/>
  <c r="C238" i="14"/>
  <c r="C237" i="14" s="1"/>
  <c r="C235" i="14"/>
  <c r="C225" i="14"/>
  <c r="C224" i="14" s="1"/>
  <c r="C203" i="14"/>
  <c r="C175" i="14"/>
  <c r="C80" i="14"/>
  <c r="C79" i="14" s="1"/>
  <c r="C78" i="14"/>
  <c r="C77" i="14" s="1"/>
  <c r="C75" i="14"/>
  <c r="C74" i="14" s="1"/>
  <c r="C73" i="14"/>
  <c r="C72" i="14" s="1"/>
  <c r="C71" i="14"/>
  <c r="C70" i="14"/>
  <c r="C69" i="14"/>
  <c r="D129" i="14"/>
  <c r="C129" i="14"/>
  <c r="C111" i="14"/>
  <c r="C108" i="14"/>
  <c r="C107" i="14"/>
  <c r="C106" i="14"/>
  <c r="N105" i="14"/>
  <c r="M105" i="14"/>
  <c r="L105" i="14"/>
  <c r="K105" i="14"/>
  <c r="J105" i="14"/>
  <c r="I105" i="14"/>
  <c r="H105" i="14"/>
  <c r="G105" i="14"/>
  <c r="F105" i="14"/>
  <c r="E105" i="14"/>
  <c r="D105" i="14"/>
  <c r="C104" i="14"/>
  <c r="C102" i="14"/>
  <c r="C101" i="14"/>
  <c r="N100" i="14"/>
  <c r="M100" i="14"/>
  <c r="L100" i="14"/>
  <c r="K100" i="14"/>
  <c r="J100" i="14"/>
  <c r="I100" i="14"/>
  <c r="H100" i="14"/>
  <c r="G100" i="14"/>
  <c r="F100" i="14"/>
  <c r="E100" i="14"/>
  <c r="D100" i="14"/>
  <c r="C98" i="14"/>
  <c r="C97" i="14"/>
  <c r="C96" i="14"/>
  <c r="N95" i="14"/>
  <c r="M95" i="14"/>
  <c r="L95" i="14"/>
  <c r="K95" i="14"/>
  <c r="J95" i="14"/>
  <c r="I95" i="14"/>
  <c r="H95" i="14"/>
  <c r="G95" i="14"/>
  <c r="F95" i="14"/>
  <c r="E95" i="14"/>
  <c r="D95" i="14"/>
  <c r="C94" i="14"/>
  <c r="C93" i="14" s="1"/>
  <c r="N93" i="14"/>
  <c r="M93" i="14"/>
  <c r="L93" i="14"/>
  <c r="K93" i="14"/>
  <c r="J93" i="14"/>
  <c r="I93" i="14"/>
  <c r="H93" i="14"/>
  <c r="G93" i="14"/>
  <c r="F93" i="14"/>
  <c r="E93" i="14"/>
  <c r="D93" i="14"/>
  <c r="C92" i="14"/>
  <c r="N91" i="14"/>
  <c r="N90" i="14" s="1"/>
  <c r="M91" i="14"/>
  <c r="L91" i="14"/>
  <c r="K91" i="14"/>
  <c r="J91" i="14"/>
  <c r="I91" i="14"/>
  <c r="H91" i="14"/>
  <c r="H90" i="14" s="1"/>
  <c r="G91" i="14"/>
  <c r="F91" i="14"/>
  <c r="E91" i="14"/>
  <c r="D91" i="14"/>
  <c r="C51" i="14"/>
  <c r="C50" i="14" s="1"/>
  <c r="O50" i="14"/>
  <c r="N50" i="14"/>
  <c r="M50" i="14"/>
  <c r="L50" i="14"/>
  <c r="K50" i="14"/>
  <c r="J50" i="14"/>
  <c r="I50" i="14"/>
  <c r="H50" i="14"/>
  <c r="G50" i="14"/>
  <c r="F50" i="14"/>
  <c r="E50" i="14"/>
  <c r="D50" i="14"/>
  <c r="C49" i="14"/>
  <c r="C48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5" i="14"/>
  <c r="C44" i="14" s="1"/>
  <c r="C43" i="14" s="1"/>
  <c r="O44" i="14"/>
  <c r="O43" i="14" s="1"/>
  <c r="N44" i="14"/>
  <c r="N43" i="14" s="1"/>
  <c r="M44" i="14"/>
  <c r="M43" i="14" s="1"/>
  <c r="L44" i="14"/>
  <c r="L43" i="14" s="1"/>
  <c r="K44" i="14"/>
  <c r="K43" i="14" s="1"/>
  <c r="J44" i="14"/>
  <c r="J43" i="14" s="1"/>
  <c r="I44" i="14"/>
  <c r="I43" i="14" s="1"/>
  <c r="H44" i="14"/>
  <c r="H43" i="14" s="1"/>
  <c r="G44" i="14"/>
  <c r="G43" i="14" s="1"/>
  <c r="F44" i="14"/>
  <c r="F43" i="14" s="1"/>
  <c r="E44" i="14"/>
  <c r="E43" i="14" s="1"/>
  <c r="D44" i="14"/>
  <c r="D43" i="14" s="1"/>
  <c r="C42" i="14"/>
  <c r="C41" i="14"/>
  <c r="C40" i="14"/>
  <c r="C39" i="14"/>
  <c r="C38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6" i="14"/>
  <c r="C35" i="14"/>
  <c r="C34" i="14"/>
  <c r="C33" i="14"/>
  <c r="C32" i="14"/>
  <c r="C31" i="14"/>
  <c r="C30" i="14"/>
  <c r="C29" i="14"/>
  <c r="C28" i="14"/>
  <c r="C27" i="14"/>
  <c r="C26" i="14"/>
  <c r="O25" i="14"/>
  <c r="N25" i="14"/>
  <c r="M25" i="14"/>
  <c r="L25" i="14"/>
  <c r="K25" i="14"/>
  <c r="J25" i="14"/>
  <c r="I25" i="14"/>
  <c r="H25" i="14"/>
  <c r="G25" i="14"/>
  <c r="F25" i="14"/>
  <c r="D25" i="14"/>
  <c r="C24" i="14"/>
  <c r="C23" i="14"/>
  <c r="C22" i="14"/>
  <c r="C21" i="14"/>
  <c r="C20" i="14"/>
  <c r="C19" i="14"/>
  <c r="O18" i="14"/>
  <c r="N18" i="14"/>
  <c r="M18" i="14"/>
  <c r="L18" i="14"/>
  <c r="K18" i="14"/>
  <c r="J18" i="14"/>
  <c r="I18" i="14"/>
  <c r="H18" i="14"/>
  <c r="G18" i="14"/>
  <c r="F18" i="14"/>
  <c r="E18" i="14"/>
  <c r="C17" i="14"/>
  <c r="C16" i="14"/>
  <c r="C15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J147" i="14" l="1"/>
  <c r="J165" i="14" s="1"/>
  <c r="E165" i="14"/>
  <c r="M310" i="14"/>
  <c r="E13" i="14"/>
  <c r="M67" i="14"/>
  <c r="E67" i="14"/>
  <c r="E81" i="14" s="1"/>
  <c r="I76" i="14"/>
  <c r="I172" i="14"/>
  <c r="K165" i="14"/>
  <c r="L67" i="14"/>
  <c r="L81" i="14" s="1"/>
  <c r="D67" i="14"/>
  <c r="D81" i="14" s="1"/>
  <c r="H76" i="14"/>
  <c r="H172" i="14"/>
  <c r="K67" i="14"/>
  <c r="K81" i="14" s="1"/>
  <c r="O76" i="14"/>
  <c r="O81" i="14" s="1"/>
  <c r="G76" i="14"/>
  <c r="E227" i="14"/>
  <c r="I310" i="14"/>
  <c r="I165" i="14"/>
  <c r="H147" i="14"/>
  <c r="H165" i="14" s="1"/>
  <c r="G165" i="14"/>
  <c r="H180" i="14"/>
  <c r="N147" i="14"/>
  <c r="N165" i="14" s="1"/>
  <c r="F147" i="14"/>
  <c r="F165" i="14" s="1"/>
  <c r="J172" i="14"/>
  <c r="L147" i="14"/>
  <c r="L165" i="14" s="1"/>
  <c r="D147" i="14"/>
  <c r="D165" i="14" s="1"/>
  <c r="C25" i="14"/>
  <c r="G67" i="14"/>
  <c r="F46" i="14"/>
  <c r="L46" i="14"/>
  <c r="J227" i="14"/>
  <c r="O172" i="14"/>
  <c r="I67" i="14"/>
  <c r="I81" i="14" s="1"/>
  <c r="O227" i="14"/>
  <c r="I227" i="14"/>
  <c r="C153" i="14"/>
  <c r="E46" i="14"/>
  <c r="K46" i="14"/>
  <c r="G13" i="14"/>
  <c r="M13" i="14"/>
  <c r="I90" i="14"/>
  <c r="K227" i="14"/>
  <c r="N180" i="14"/>
  <c r="F172" i="14"/>
  <c r="F240" i="14" s="1"/>
  <c r="F13" i="14"/>
  <c r="F52" i="14" s="1"/>
  <c r="L13" i="14"/>
  <c r="G90" i="14"/>
  <c r="M90" i="14"/>
  <c r="D99" i="14"/>
  <c r="J99" i="14"/>
  <c r="H13" i="14"/>
  <c r="G46" i="14"/>
  <c r="M46" i="14"/>
  <c r="N13" i="14"/>
  <c r="E90" i="14"/>
  <c r="H67" i="14"/>
  <c r="J90" i="14"/>
  <c r="G99" i="14"/>
  <c r="G141" i="14" s="1"/>
  <c r="M99" i="14"/>
  <c r="C310" i="14"/>
  <c r="L227" i="14"/>
  <c r="M76" i="14"/>
  <c r="G172" i="14"/>
  <c r="G310" i="14"/>
  <c r="C76" i="14"/>
  <c r="O180" i="14"/>
  <c r="I180" i="14"/>
  <c r="N172" i="14"/>
  <c r="K99" i="14"/>
  <c r="C91" i="14"/>
  <c r="F99" i="14"/>
  <c r="L99" i="14"/>
  <c r="L180" i="14"/>
  <c r="L240" i="14" s="1"/>
  <c r="E180" i="14"/>
  <c r="E240" i="14" s="1"/>
  <c r="M227" i="14"/>
  <c r="G227" i="14"/>
  <c r="M180" i="14"/>
  <c r="M240" i="14" s="1"/>
  <c r="N227" i="14"/>
  <c r="I13" i="14"/>
  <c r="O13" i="14"/>
  <c r="H46" i="14"/>
  <c r="N46" i="14"/>
  <c r="N52" i="14" s="1"/>
  <c r="K180" i="14"/>
  <c r="K240" i="14" s="1"/>
  <c r="D180" i="14"/>
  <c r="D240" i="14" s="1"/>
  <c r="N67" i="14"/>
  <c r="N81" i="14" s="1"/>
  <c r="E99" i="14"/>
  <c r="E141" i="14" s="1"/>
  <c r="G180" i="14"/>
  <c r="H227" i="14"/>
  <c r="D13" i="14"/>
  <c r="J13" i="14"/>
  <c r="I46" i="14"/>
  <c r="O46" i="14"/>
  <c r="H99" i="14"/>
  <c r="H141" i="14" s="1"/>
  <c r="N99" i="14"/>
  <c r="N141" i="14" s="1"/>
  <c r="J180" i="14"/>
  <c r="K13" i="14"/>
  <c r="D46" i="14"/>
  <c r="J46" i="14"/>
  <c r="F90" i="14"/>
  <c r="L90" i="14"/>
  <c r="I99" i="14"/>
  <c r="I141" i="14" s="1"/>
  <c r="C148" i="14"/>
  <c r="C147" i="14" s="1"/>
  <c r="C161" i="14"/>
  <c r="C160" i="14" s="1"/>
  <c r="D90" i="14"/>
  <c r="K90" i="14"/>
  <c r="C95" i="14"/>
  <c r="C100" i="14"/>
  <c r="C105" i="14"/>
  <c r="C214" i="14"/>
  <c r="C213" i="14" s="1"/>
  <c r="C68" i="14"/>
  <c r="C67" i="14" s="1"/>
  <c r="C37" i="14"/>
  <c r="C181" i="14"/>
  <c r="C186" i="14"/>
  <c r="C193" i="14"/>
  <c r="C18" i="14"/>
  <c r="C47" i="14"/>
  <c r="C46" i="14" s="1"/>
  <c r="C14" i="14"/>
  <c r="C228" i="14"/>
  <c r="C227" i="14" s="1"/>
  <c r="C205" i="14"/>
  <c r="C177" i="14"/>
  <c r="C172" i="14" s="1"/>
  <c r="E52" i="14" l="1"/>
  <c r="H81" i="14"/>
  <c r="M81" i="14"/>
  <c r="I240" i="14"/>
  <c r="G240" i="14"/>
  <c r="N240" i="14"/>
  <c r="O240" i="14"/>
  <c r="J240" i="14"/>
  <c r="H240" i="14"/>
  <c r="G81" i="14"/>
  <c r="C180" i="14"/>
  <c r="C240" i="14" s="1"/>
  <c r="C13" i="14"/>
  <c r="C52" i="14" s="1"/>
  <c r="C165" i="14"/>
  <c r="D141" i="14"/>
  <c r="L52" i="14"/>
  <c r="L141" i="14"/>
  <c r="F141" i="14"/>
  <c r="M141" i="14"/>
  <c r="J141" i="14"/>
  <c r="K141" i="14"/>
  <c r="K52" i="14"/>
  <c r="G52" i="14"/>
  <c r="C81" i="14"/>
  <c r="J52" i="14"/>
  <c r="H52" i="14"/>
  <c r="M52" i="14"/>
  <c r="C90" i="14"/>
  <c r="O52" i="14"/>
  <c r="D52" i="14"/>
  <c r="I52" i="14"/>
  <c r="C99" i="14"/>
  <c r="C141" i="14" l="1"/>
  <c r="C312" i="14" s="1"/>
</calcChain>
</file>

<file path=xl/sharedStrings.xml><?xml version="1.0" encoding="utf-8"?>
<sst xmlns="http://schemas.openxmlformats.org/spreadsheetml/2006/main" count="461" uniqueCount="231">
  <si>
    <t>Pomoći</t>
  </si>
  <si>
    <t>donacije</t>
  </si>
  <si>
    <t>65267 prihodi od osiguranja</t>
  </si>
  <si>
    <t>Ukupno (po izvorima)</t>
  </si>
  <si>
    <t>Vlastiti prihodi</t>
  </si>
  <si>
    <t xml:space="preserve">Donacije </t>
  </si>
  <si>
    <t>Korisnik proračuna</t>
  </si>
  <si>
    <t>(proračunski/izvanproračunski)</t>
  </si>
  <si>
    <t>Račun 
rashoda/
izdatka</t>
  </si>
  <si>
    <t>Naziv računa</t>
  </si>
  <si>
    <t>materijalni i financijski rashodi</t>
  </si>
  <si>
    <t>ostali decentralizirani rashodi</t>
  </si>
  <si>
    <t>Prihodi za posebne namjene</t>
  </si>
  <si>
    <t>Prihodi za pos. namjene HZZ</t>
  </si>
  <si>
    <t>Državni proračun</t>
  </si>
  <si>
    <t>Županijski proračun</t>
  </si>
  <si>
    <t>Općinski proračuni</t>
  </si>
  <si>
    <t>Primici od osiguranja i od nef. Imovine</t>
  </si>
  <si>
    <t>PROCJENA
2024.</t>
  </si>
  <si>
    <t>službena putovanja</t>
  </si>
  <si>
    <t>stručno usavršavanje zapo.</t>
  </si>
  <si>
    <t>ostale privatni automob.u sl.</t>
  </si>
  <si>
    <t>uredski mat.,časopisi, čišć.</t>
  </si>
  <si>
    <t>materijal i sirovine</t>
  </si>
  <si>
    <t>energenti</t>
  </si>
  <si>
    <t>mat za tek održavanje</t>
  </si>
  <si>
    <t>sit inv</t>
  </si>
  <si>
    <t>htz oprema</t>
  </si>
  <si>
    <t>usluge telefona, pošte..</t>
  </si>
  <si>
    <t>prijevoz učenika putnika</t>
  </si>
  <si>
    <t>usluge tekućeg održavanja</t>
  </si>
  <si>
    <t>usluge informiranja</t>
  </si>
  <si>
    <t>komunalne usluge</t>
  </si>
  <si>
    <t>zakupnine i najamnine</t>
  </si>
  <si>
    <t>zdravstvene i veteri.usluge</t>
  </si>
  <si>
    <t>intelektualne i osobne uslu.</t>
  </si>
  <si>
    <t>računalne usluge</t>
  </si>
  <si>
    <t>ostele usl (tisak, čuvanje imov)</t>
  </si>
  <si>
    <t>osiguranje</t>
  </si>
  <si>
    <t>reprezentacija</t>
  </si>
  <si>
    <t>članarine</t>
  </si>
  <si>
    <t>upravne i administr.pristojbe</t>
  </si>
  <si>
    <t>ostali nespomen. prihodi</t>
  </si>
  <si>
    <t>bankarske usluge</t>
  </si>
  <si>
    <t>računal i ured.oprema,namješ</t>
  </si>
  <si>
    <t>sportska oprema</t>
  </si>
  <si>
    <t>knjige</t>
  </si>
  <si>
    <t>UKUPNO A/Tpr./Kpr.</t>
  </si>
  <si>
    <t>Sveukupno KP</t>
  </si>
  <si>
    <t>Gradski proračun</t>
  </si>
  <si>
    <t xml:space="preserve">Agencija za mobilost </t>
  </si>
  <si>
    <t>plaće bruto, redovan</t>
  </si>
  <si>
    <t>bto prekovremeni</t>
  </si>
  <si>
    <t>bto posebni uvjeti rada</t>
  </si>
  <si>
    <t>ostali rashodi za zaposlene</t>
  </si>
  <si>
    <t>doprinosi</t>
  </si>
  <si>
    <t>naknada troškova zaposlenima</t>
  </si>
  <si>
    <t>ostali nespomenuti rashodi</t>
  </si>
  <si>
    <t>Bruto plaće</t>
  </si>
  <si>
    <t>Regres, bož, jubilarne, naknade</t>
  </si>
  <si>
    <t>Doprinosi ZO</t>
  </si>
  <si>
    <t>Doprinosi ZO - presuda</t>
  </si>
  <si>
    <t>Dopr. zapošljavanje presuda</t>
  </si>
  <si>
    <t>Službena putovanja</t>
  </si>
  <si>
    <t>Naknada za prijevoz (na posao)</t>
  </si>
  <si>
    <t>Stručno usavršavanje zaposl.</t>
  </si>
  <si>
    <t>Uredski mat, sred za čišć.</t>
  </si>
  <si>
    <t>mat i sirovine</t>
  </si>
  <si>
    <t>energija</t>
  </si>
  <si>
    <t>sitan inventar</t>
  </si>
  <si>
    <t>pristojbe i naknade</t>
  </si>
  <si>
    <t>troš.sudskih postupaka</t>
  </si>
  <si>
    <t>zatezne kamate</t>
  </si>
  <si>
    <t>ostali prihodi šk. zadruga</t>
  </si>
  <si>
    <t>prih od pruženih usluga</t>
  </si>
  <si>
    <t>prih od sufinanc cijene usluga</t>
  </si>
  <si>
    <t>pomoći od HZZ</t>
  </si>
  <si>
    <t>pom iz državnog proračuna</t>
  </si>
  <si>
    <t>pom iz župan. proračuna</t>
  </si>
  <si>
    <t>pom.iz grad proračuna</t>
  </si>
  <si>
    <t>pom.iz općinskog proračuna</t>
  </si>
  <si>
    <t>prih od prodaje stanova</t>
  </si>
  <si>
    <t>Prihodi od osiguranja</t>
  </si>
  <si>
    <t>Ostali prihodi</t>
  </si>
  <si>
    <t>rash za materijal i energiju</t>
  </si>
  <si>
    <t>uredski mat i mat.rash.</t>
  </si>
  <si>
    <t>sitni inventar</t>
  </si>
  <si>
    <t>rash za usluge</t>
  </si>
  <si>
    <t>usluge tekućeg i inv. odr.</t>
  </si>
  <si>
    <t>usluge promiđbe i informiranja</t>
  </si>
  <si>
    <t>zakupnine</t>
  </si>
  <si>
    <t>postrojenja i oprema</t>
  </si>
  <si>
    <t>uredska oprema i namještaj</t>
  </si>
  <si>
    <t>POMOĆI</t>
  </si>
  <si>
    <t>plaće za redovan rad</t>
  </si>
  <si>
    <t>naknade</t>
  </si>
  <si>
    <t>doprinosi ZO</t>
  </si>
  <si>
    <t>doprinosi u slučaju nezapos</t>
  </si>
  <si>
    <t>prijevoz zaposlenika</t>
  </si>
  <si>
    <t>kotizacija za seminare</t>
  </si>
  <si>
    <t>privatni auto u sl.svrhe</t>
  </si>
  <si>
    <t>uredski mat, časop.,sred čiš</t>
  </si>
  <si>
    <t>mat za tek i inv održ</t>
  </si>
  <si>
    <t>usluge prijevoza</t>
  </si>
  <si>
    <t>zdravstvene usluge</t>
  </si>
  <si>
    <t>intelektualne usluge</t>
  </si>
  <si>
    <t>ostale usluge</t>
  </si>
  <si>
    <t>osobe van radnog odnosa</t>
  </si>
  <si>
    <t>naknada članovima povjer.</t>
  </si>
  <si>
    <t>premije osiguranja</t>
  </si>
  <si>
    <t>troškovi sudskih postupaka</t>
  </si>
  <si>
    <t>ostali nespomen.rashodi</t>
  </si>
  <si>
    <t>ostale naknade kućanstvima</t>
  </si>
  <si>
    <t>licence</t>
  </si>
  <si>
    <t>radio i tv prijemnici</t>
  </si>
  <si>
    <t>oprema za grijanje i hlađ.</t>
  </si>
  <si>
    <t>instr. Uređ i strojevi</t>
  </si>
  <si>
    <t>uređaji ost.namjene</t>
  </si>
  <si>
    <t>dodatna ulaganja na gr.obj.</t>
  </si>
  <si>
    <t>Pomoći EU</t>
  </si>
  <si>
    <t>plaće za redovan rad - POM</t>
  </si>
  <si>
    <t>doprinosi ZO - POM</t>
  </si>
  <si>
    <t>doprinosi u slučaju nezapos - POM</t>
  </si>
  <si>
    <t>prijevoz zaposlenika - POM</t>
  </si>
  <si>
    <t xml:space="preserve">Grad Pula </t>
  </si>
  <si>
    <t>Prihodi po posebnim propisima - sufinanciranje</t>
  </si>
  <si>
    <t>Materijal i sirovine - Grad Pula</t>
  </si>
  <si>
    <t>Materijal i sirovine - zaklada</t>
  </si>
  <si>
    <t xml:space="preserve">Materijal i sirovine - šk.shema </t>
  </si>
  <si>
    <t>Ravnatelj:</t>
  </si>
  <si>
    <t>Anita Mokorić Brščić, prof.</t>
  </si>
  <si>
    <t>_________________________________</t>
  </si>
  <si>
    <t>PRIHODI UKUPNO</t>
  </si>
  <si>
    <t>PRIHODI POSLOVANJA</t>
  </si>
  <si>
    <t>RASHODI UKUPNO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</si>
  <si>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</si>
  <si>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</si>
  <si>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</si>
  <si>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</si>
  <si>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</si>
  <si>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</si>
  <si>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naknade građanima i kućan.u novcu</t>
  </si>
  <si>
    <t>naknade građanima u novcu</t>
  </si>
  <si>
    <t>naknade građanima u naravi</t>
  </si>
  <si>
    <t>sistematski pregledi (1200)</t>
  </si>
  <si>
    <t>oprema za grijanje vent i hl</t>
  </si>
  <si>
    <t>usluge promidžbe i tiska</t>
  </si>
  <si>
    <t xml:space="preserve">Sveukupno </t>
  </si>
  <si>
    <t>PROCJENA
2025.</t>
  </si>
  <si>
    <t>PLAN 
2023.</t>
  </si>
  <si>
    <t>Osnovna škola "VERUDA PULA" Pula</t>
  </si>
  <si>
    <t>Program 4002 OBRAZOVANJE  DO STANDARDA</t>
  </si>
  <si>
    <r>
      <t xml:space="preserve">Aktivnost A402001 -  </t>
    </r>
    <r>
      <rPr>
        <b/>
        <sz val="10"/>
        <color indexed="10"/>
        <rFont val="Arial"/>
        <family val="2"/>
        <charset val="238"/>
      </rPr>
      <t>decentralizirane</t>
    </r>
    <r>
      <rPr>
        <b/>
        <sz val="10"/>
        <rFont val="Arial"/>
        <family val="2"/>
        <charset val="238"/>
      </rPr>
      <t xml:space="preserve"> funkcije osnovnoškolskog obrazovanja</t>
    </r>
  </si>
  <si>
    <r>
      <t xml:space="preserve">Aktivnost A402002  </t>
    </r>
    <r>
      <rPr>
        <b/>
        <sz val="10"/>
        <color indexed="10"/>
        <rFont val="Arial"/>
        <family val="2"/>
        <charset val="238"/>
      </rPr>
      <t xml:space="preserve"> Administrativno, tehničko i stručno osoblje</t>
    </r>
  </si>
  <si>
    <t>Program 4003 OBRAZOVANJE  IZNAD STANDARDA</t>
  </si>
  <si>
    <r>
      <t xml:space="preserve">Aktivnost A403002    </t>
    </r>
    <r>
      <rPr>
        <b/>
        <sz val="10"/>
        <color indexed="10"/>
        <rFont val="Arial"/>
        <family val="2"/>
        <charset val="238"/>
      </rPr>
      <t>produženi boravak</t>
    </r>
    <r>
      <rPr>
        <b/>
        <sz val="10"/>
        <rFont val="Arial"/>
        <family val="2"/>
        <charset val="238"/>
      </rPr>
      <t xml:space="preserve"> u osnovnim školama</t>
    </r>
  </si>
  <si>
    <r>
      <t xml:space="preserve">Aktivnost A403005  Redovni program odgoja i obrazovanja   </t>
    </r>
    <r>
      <rPr>
        <b/>
        <sz val="10"/>
        <color indexed="10"/>
        <rFont val="Arial"/>
        <family val="2"/>
        <charset val="238"/>
      </rPr>
      <t>višak iz 2022.</t>
    </r>
    <r>
      <rPr>
        <b/>
        <sz val="10"/>
        <rFont val="Arial"/>
        <family val="2"/>
        <charset val="238"/>
      </rPr>
      <t xml:space="preserve"> u osnovnim školama</t>
    </r>
  </si>
  <si>
    <r>
      <t xml:space="preserve">Aktivnost A403005      </t>
    </r>
    <r>
      <rPr>
        <b/>
        <sz val="10"/>
        <color indexed="10"/>
        <rFont val="Arial"/>
        <family val="2"/>
        <charset val="238"/>
      </rPr>
      <t>Redovni program</t>
    </r>
    <r>
      <rPr>
        <b/>
        <sz val="10"/>
        <rFont val="Arial"/>
        <family val="2"/>
        <charset val="238"/>
      </rPr>
      <t xml:space="preserve"> odgoja i obrazovanja</t>
    </r>
  </si>
  <si>
    <t>Aktivnost A403005      Redovni program odgoja i obrazovanja</t>
  </si>
  <si>
    <r>
      <t xml:space="preserve">Izvor 1.1.01 Opći prihodi i primici </t>
    </r>
    <r>
      <rPr>
        <b/>
        <sz val="10"/>
        <color indexed="10"/>
        <rFont val="Arial"/>
        <family val="2"/>
        <charset val="238"/>
      </rPr>
      <t xml:space="preserve">Građanski odgoj i higijena djevojčica </t>
    </r>
    <r>
      <rPr>
        <b/>
        <sz val="10"/>
        <rFont val="Arial"/>
        <family val="2"/>
        <charset val="238"/>
      </rPr>
      <t>u osnovnim školama</t>
    </r>
  </si>
  <si>
    <t>higijenski materijal, uredski mat...</t>
  </si>
  <si>
    <t>Program 4007 Socijalna skrb</t>
  </si>
  <si>
    <r>
      <t xml:space="preserve">Aktivnost A407001 Pomoć socijalno ugroženoj kategoriji građana </t>
    </r>
    <r>
      <rPr>
        <b/>
        <sz val="10"/>
        <color indexed="10"/>
        <rFont val="Arial"/>
        <family val="2"/>
        <charset val="238"/>
      </rPr>
      <t>socijalni program</t>
    </r>
  </si>
  <si>
    <t>konverzijski tečaj: 7,53450</t>
  </si>
  <si>
    <t>podaci izraženi u eurima</t>
  </si>
  <si>
    <t>Rashodi za zaposlene</t>
  </si>
  <si>
    <t>Materijalni rashodi</t>
  </si>
  <si>
    <t>Financijski rashodi</t>
  </si>
  <si>
    <t>R. za nabavu proizved DI</t>
  </si>
  <si>
    <t>R. za nabavu neproizved DI</t>
  </si>
  <si>
    <t>Dod ulag na nefinanc imov</t>
  </si>
  <si>
    <t>Naknade građ i kućan.</t>
  </si>
  <si>
    <t>ostale naknade kućan.</t>
  </si>
  <si>
    <t>Prijedlog plana 
za 2023.</t>
  </si>
  <si>
    <t>Projekcija plana
za 2024.</t>
  </si>
  <si>
    <t>Projekcija plana 
za 2025.</t>
  </si>
  <si>
    <t>Izvor prihoda i primitaka</t>
  </si>
  <si>
    <t>Oznaka                           rač. iz                                      računskog                                         plana</t>
  </si>
  <si>
    <t>Opći prihodi i primici</t>
  </si>
  <si>
    <t>Prihodi od prodaje  nefinancijske imovine i nadoknade šteta s osnova osiguranja</t>
  </si>
  <si>
    <t>Namjenski primici od zaduživanja</t>
  </si>
  <si>
    <t>Ukupno prihodi i primici za 2023.</t>
  </si>
  <si>
    <t>Ukupno prihodi i primici za 2024.</t>
  </si>
  <si>
    <t>Ukupno prihodi i primici za 2025.</t>
  </si>
  <si>
    <t>Oznaka                                  rač. iz                                      računskog                                         plana</t>
  </si>
  <si>
    <t>63414 prihodi za ost nam HZZ</t>
  </si>
  <si>
    <t>63612 plaće MZO - tekuće pom</t>
  </si>
  <si>
    <t>65264 sufinanc, prih po pos prop</t>
  </si>
  <si>
    <t>65269 ostali prihodi, po pos prop</t>
  </si>
  <si>
    <t>66141 prih od prodaje proizvoda</t>
  </si>
  <si>
    <t>66151 prih od pruženih usluga</t>
  </si>
  <si>
    <t>66323 kapitalne donacije trg druš</t>
  </si>
  <si>
    <t>67111 prihodi za rashode poslova.  Grad Pula decentralizacija</t>
  </si>
  <si>
    <t>Naknade građanima i kućan.</t>
  </si>
  <si>
    <t>922 višak</t>
  </si>
  <si>
    <t>PRIHODI OD PRODAJE NEFINANCIJSKE IMOVINE</t>
  </si>
  <si>
    <t>RASHODI ZA NABAVU NEFINANCIJSKE IMOVINE</t>
  </si>
  <si>
    <t>UKUPAN DONOS VIŠKA / MANJKA IZ PRETHODNE(IH) GODINE</t>
  </si>
  <si>
    <t>VIŠAK / MANJAK IZ PRETHODNE(IH) GODINE KOJI ĆE SE RASPOREDITI / POKRITI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</si>
  <si>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</si>
  <si>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službena putovanja - POM</t>
  </si>
  <si>
    <t>mat za tek održ</t>
  </si>
  <si>
    <t>Ostale naknade troškova zaposl.</t>
  </si>
  <si>
    <t>mat i dijelovi za tek i inv održav.</t>
  </si>
  <si>
    <t>Ostali nespomenuti rash posl</t>
  </si>
  <si>
    <t>Proizvedena dugotr imovina</t>
  </si>
  <si>
    <t>Knjige</t>
  </si>
  <si>
    <t>01.07.2023. - 31.12.2023.</t>
  </si>
  <si>
    <t>67121 kapitalni prihodi za rashode poslova.  Grad Pula</t>
  </si>
  <si>
    <t>OPĆI DIO 07-12/2023</t>
  </si>
  <si>
    <r>
      <t>Tekući projekt ____________</t>
    </r>
    <r>
      <rPr>
        <b/>
        <sz val="10"/>
        <color indexed="10"/>
        <rFont val="Arial"/>
        <family val="2"/>
        <charset val="238"/>
      </rPr>
      <t xml:space="preserve">  </t>
    </r>
  </si>
  <si>
    <t>tekuće donacije u naravi</t>
  </si>
  <si>
    <r>
      <t>Tekući projekt T403011</t>
    </r>
    <r>
      <rPr>
        <b/>
        <sz val="10"/>
        <color indexed="10"/>
        <rFont val="Arial"/>
        <family val="2"/>
        <charset val="238"/>
      </rPr>
      <t xml:space="preserve">  ZAJEDNO DO ZNANJA </t>
    </r>
  </si>
  <si>
    <t>prih od sufinanc cijene usluga REDOVNI PROGR</t>
  </si>
  <si>
    <t>66312 donacija Zajed teh kulture</t>
  </si>
  <si>
    <t>Klasa: 400-02/23-01/04</t>
  </si>
  <si>
    <r>
      <t xml:space="preserve">Aktivnost A402001 -  </t>
    </r>
    <r>
      <rPr>
        <b/>
        <sz val="10"/>
        <color indexed="10"/>
        <rFont val="Arial"/>
        <family val="2"/>
        <charset val="238"/>
      </rPr>
      <t>kapitalna ulaganja</t>
    </r>
    <r>
      <rPr>
        <b/>
        <sz val="10"/>
        <rFont val="Arial"/>
        <family val="2"/>
        <charset val="238"/>
      </rPr>
      <t xml:space="preserve"> funkcije osnovnoškolskog obrazovanja</t>
    </r>
  </si>
  <si>
    <t>DEC</t>
  </si>
  <si>
    <t>CB</t>
  </si>
  <si>
    <t>63612 tekuće pom iz drž pror</t>
  </si>
  <si>
    <t>63613 tekuće pom iz nenad prorač</t>
  </si>
  <si>
    <t>63622 kapit pom iz drž pror</t>
  </si>
  <si>
    <t>GO</t>
  </si>
  <si>
    <t>PUN</t>
  </si>
  <si>
    <t>SOC</t>
  </si>
  <si>
    <t>66311 tekuće donacije od fizič os</t>
  </si>
  <si>
    <t xml:space="preserve">2. REBALANAS FINANCIJSKOG PLANA OŠ VERUDA PULA ZA 2023. </t>
  </si>
  <si>
    <t>PRIHODI I PRIMICI OŠ VERUDA PULA 01.07.-31.12.2023. - 2. REBALANS</t>
  </si>
  <si>
    <t>2. REBALANS FINANCIJSKOG PLANA OŠ VERUDA PULA  ZA 2023 GODINU</t>
  </si>
  <si>
    <t>Urbroj:2163-7-5-03-23-03</t>
  </si>
  <si>
    <t>U Puli,04.12.2023.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</si>
</sst>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u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 applyFill="1" applyAlignment="1">
      <alignment horizontal="center"/>
    </xf>
    <xf numFmtId="3" fontId="1" fillId="0" borderId="9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0" fillId="0" borderId="0" xfId="0" applyNumberFormat="1" applyFont="1"/>
    <xf numFmtId="0" fontId="1" fillId="0" borderId="0" xfId="0" applyFont="1" applyAlignment="1">
      <alignment horizontal="left"/>
    </xf>
    <xf numFmtId="0" fontId="12" fillId="0" borderId="0" xfId="0" applyNumberFormat="1" applyFont="1" applyFill="1" applyBorder="1" applyAlignment="1" applyProtection="1"/>
    <xf numFmtId="1" fontId="2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1" fontId="1" fillId="2" borderId="1" xfId="0" applyNumberFormat="1" applyFont="1" applyFill="1" applyBorder="1" applyAlignment="1">
      <alignment horizontal="right" vertical="top" wrapText="1"/>
    </xf>
    <xf numFmtId="1" fontId="1" fillId="2" borderId="2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left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/>
    <xf numFmtId="3" fontId="2" fillId="0" borderId="19" xfId="0" applyNumberFormat="1" applyFont="1" applyBorder="1" applyAlignment="1">
      <alignment horizont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left" wrapText="1"/>
    </xf>
    <xf numFmtId="3" fontId="2" fillId="0" borderId="23" xfId="0" applyNumberFormat="1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1" fontId="2" fillId="0" borderId="27" xfId="0" applyNumberFormat="1" applyFont="1" applyBorder="1" applyAlignment="1">
      <alignment horizontal="left" wrapText="1"/>
    </xf>
    <xf numFmtId="1" fontId="2" fillId="0" borderId="32" xfId="0" applyNumberFormat="1" applyFont="1" applyBorder="1" applyAlignment="1">
      <alignment wrapText="1"/>
    </xf>
    <xf numFmtId="3" fontId="2" fillId="0" borderId="33" xfId="0" applyNumberFormat="1" applyFont="1" applyBorder="1"/>
    <xf numFmtId="3" fontId="2" fillId="0" borderId="34" xfId="0" applyNumberFormat="1" applyFont="1" applyBorder="1"/>
    <xf numFmtId="3" fontId="2" fillId="0" borderId="35" xfId="0" applyNumberFormat="1" applyFont="1" applyBorder="1"/>
    <xf numFmtId="3" fontId="2" fillId="0" borderId="36" xfId="0" applyNumberFormat="1" applyFont="1" applyBorder="1"/>
    <xf numFmtId="1" fontId="1" fillId="0" borderId="3" xfId="0" applyNumberFormat="1" applyFont="1" applyBorder="1" applyAlignment="1">
      <alignment wrapText="1"/>
    </xf>
    <xf numFmtId="3" fontId="1" fillId="0" borderId="14" xfId="0" applyNumberFormat="1" applyFont="1" applyBorder="1"/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1" fontId="1" fillId="0" borderId="1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 applyProtection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left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left" vertical="center"/>
    </xf>
    <xf numFmtId="0" fontId="17" fillId="0" borderId="0" xfId="0" quotePrefix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quotePrefix="1" applyFont="1" applyBorder="1" applyAlignment="1">
      <alignment horizontal="left" vertical="center" wrapText="1"/>
    </xf>
    <xf numFmtId="0" fontId="17" fillId="0" borderId="0" xfId="0" quotePrefix="1" applyFont="1" applyBorder="1" applyAlignment="1">
      <alignment horizontal="left" vertical="center" wrapText="1"/>
    </xf>
    <xf numFmtId="0" fontId="16" fillId="0" borderId="0" xfId="0" quotePrefix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quotePrefix="1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/>
    <xf numFmtId="0" fontId="16" fillId="0" borderId="9" xfId="0" quotePrefix="1" applyFont="1" applyBorder="1" applyAlignment="1">
      <alignment horizontal="left" vertical="center" wrapText="1"/>
    </xf>
    <xf numFmtId="0" fontId="16" fillId="0" borderId="9" xfId="0" quotePrefix="1" applyFont="1" applyBorder="1" applyAlignment="1">
      <alignment horizontal="center" vertical="center" wrapText="1"/>
    </xf>
    <xf numFmtId="0" fontId="15" fillId="0" borderId="9" xfId="0" quotePrefix="1" applyNumberFormat="1" applyFont="1" applyFill="1" applyBorder="1" applyAlignment="1" applyProtection="1">
      <alignment horizontal="left" vertical="center"/>
    </xf>
    <xf numFmtId="0" fontId="12" fillId="0" borderId="0" xfId="0" quotePrefix="1" applyNumberFormat="1" applyFont="1" applyFill="1" applyBorder="1" applyAlignment="1" applyProtection="1">
      <alignment horizontal="center" vertical="center"/>
    </xf>
    <xf numFmtId="3" fontId="12" fillId="0" borderId="0" xfId="0" quotePrefix="1" applyNumberFormat="1" applyFont="1" applyFill="1" applyBorder="1" applyAlignment="1" applyProtection="1">
      <alignment horizontal="left"/>
    </xf>
    <xf numFmtId="3" fontId="15" fillId="0" borderId="0" xfId="0" quotePrefix="1" applyNumberFormat="1" applyFont="1" applyFill="1" applyBorder="1" applyAlignment="1" applyProtection="1">
      <alignment horizontal="left"/>
    </xf>
    <xf numFmtId="3" fontId="12" fillId="0" borderId="0" xfId="0" applyNumberFormat="1" applyFont="1" applyFill="1" applyBorder="1" applyAlignment="1" applyProtection="1"/>
    <xf numFmtId="3" fontId="15" fillId="0" borderId="0" xfId="0" quotePrefix="1" applyNumberFormat="1" applyFont="1" applyFill="1" applyBorder="1" applyAlignment="1" applyProtection="1">
      <alignment horizontal="left" wrapText="1"/>
    </xf>
    <xf numFmtId="3" fontId="15" fillId="0" borderId="0" xfId="0" applyNumberFormat="1" applyFont="1" applyFill="1" applyBorder="1" applyAlignment="1" applyProtection="1"/>
    <xf numFmtId="0" fontId="20" fillId="0" borderId="0" xfId="0" quotePrefix="1" applyFont="1" applyBorder="1" applyAlignment="1">
      <alignment horizontal="left" vertical="center"/>
    </xf>
    <xf numFmtId="3" fontId="1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15" fillId="0" borderId="0" xfId="0" quotePrefix="1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wrapText="1"/>
    </xf>
    <xf numFmtId="0" fontId="20" fillId="0" borderId="6" xfId="0" quotePrefix="1" applyFont="1" applyBorder="1" applyAlignment="1">
      <alignment horizontal="left" wrapText="1"/>
    </xf>
    <xf numFmtId="0" fontId="20" fillId="0" borderId="9" xfId="0" quotePrefix="1" applyFont="1" applyBorder="1" applyAlignment="1">
      <alignment horizontal="left" wrapText="1"/>
    </xf>
    <xf numFmtId="0" fontId="20" fillId="0" borderId="9" xfId="0" quotePrefix="1" applyFont="1" applyBorder="1" applyAlignment="1">
      <alignment horizontal="center" wrapText="1"/>
    </xf>
    <xf numFmtId="0" fontId="20" fillId="0" borderId="9" xfId="0" quotePrefix="1" applyNumberFormat="1" applyFont="1" applyFill="1" applyBorder="1" applyAlignment="1" applyProtection="1">
      <alignment horizontal="left"/>
    </xf>
    <xf numFmtId="0" fontId="15" fillId="3" borderId="5" xfId="0" applyNumberFormat="1" applyFont="1" applyFill="1" applyBorder="1" applyAlignment="1" applyProtection="1">
      <alignment horizontal="center" wrapText="1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3" fontId="20" fillId="5" borderId="5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center" vertical="center" wrapText="1"/>
    </xf>
    <xf numFmtId="3" fontId="20" fillId="0" borderId="5" xfId="0" applyNumberFormat="1" applyFont="1" applyFill="1" applyBorder="1" applyAlignment="1">
      <alignment horizontal="right"/>
    </xf>
    <xf numFmtId="0" fontId="13" fillId="5" borderId="6" xfId="0" applyFont="1" applyFill="1" applyBorder="1" applyAlignment="1">
      <alignment horizontal="left"/>
    </xf>
    <xf numFmtId="0" fontId="2" fillId="5" borderId="9" xfId="0" applyNumberFormat="1" applyFont="1" applyFill="1" applyBorder="1" applyAlignment="1" applyProtection="1"/>
    <xf numFmtId="3" fontId="20" fillId="0" borderId="5" xfId="0" applyNumberFormat="1" applyFont="1" applyFill="1" applyBorder="1" applyAlignment="1" applyProtection="1">
      <alignment horizontal="right" wrapText="1"/>
    </xf>
    <xf numFmtId="3" fontId="20" fillId="0" borderId="5" xfId="0" applyNumberFormat="1" applyFont="1" applyBorder="1" applyAlignment="1">
      <alignment horizontal="right"/>
    </xf>
    <xf numFmtId="3" fontId="20" fillId="5" borderId="5" xfId="0" applyNumberFormat="1" applyFont="1" applyFill="1" applyBorder="1" applyAlignment="1" applyProtection="1">
      <alignment horizontal="right" wrapText="1"/>
    </xf>
    <xf numFmtId="3" fontId="20" fillId="4" borderId="6" xfId="0" quotePrefix="1" applyNumberFormat="1" applyFont="1" applyFill="1" applyBorder="1" applyAlignment="1">
      <alignment horizontal="right"/>
    </xf>
    <xf numFmtId="3" fontId="20" fillId="4" borderId="5" xfId="0" applyNumberFormat="1" applyFont="1" applyFill="1" applyBorder="1" applyAlignment="1" applyProtection="1">
      <alignment horizontal="right" wrapText="1"/>
    </xf>
    <xf numFmtId="3" fontId="20" fillId="5" borderId="6" xfId="0" quotePrefix="1" applyNumberFormat="1" applyFont="1" applyFill="1" applyBorder="1" applyAlignment="1">
      <alignment horizontal="right"/>
    </xf>
    <xf numFmtId="3" fontId="2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right"/>
    </xf>
    <xf numFmtId="4" fontId="2" fillId="0" borderId="4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3" fontId="2" fillId="0" borderId="18" xfId="0" applyNumberFormat="1" applyFont="1" applyFill="1" applyBorder="1" applyAlignment="1">
      <alignment horizontal="right" vertical="center" wrapText="1"/>
    </xf>
    <xf numFmtId="3" fontId="2" fillId="0" borderId="19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 wrapText="1"/>
    </xf>
    <xf numFmtId="3" fontId="2" fillId="0" borderId="19" xfId="0" applyNumberFormat="1" applyFont="1" applyFill="1" applyBorder="1" applyAlignment="1">
      <alignment horizontal="right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3" fontId="2" fillId="0" borderId="25" xfId="0" applyNumberFormat="1" applyFont="1" applyFill="1" applyBorder="1"/>
    <xf numFmtId="3" fontId="2" fillId="0" borderId="26" xfId="0" applyNumberFormat="1" applyFont="1" applyFill="1" applyBorder="1"/>
    <xf numFmtId="3" fontId="2" fillId="0" borderId="28" xfId="0" applyNumberFormat="1" applyFont="1" applyFill="1" applyBorder="1"/>
    <xf numFmtId="3" fontId="2" fillId="0" borderId="29" xfId="0" applyNumberFormat="1" applyFont="1" applyFill="1" applyBorder="1"/>
    <xf numFmtId="3" fontId="2" fillId="0" borderId="30" xfId="0" applyNumberFormat="1" applyFont="1" applyFill="1" applyBorder="1"/>
    <xf numFmtId="3" fontId="2" fillId="0" borderId="31" xfId="0" applyNumberFormat="1" applyFont="1" applyFill="1" applyBorder="1"/>
    <xf numFmtId="3" fontId="2" fillId="0" borderId="33" xfId="0" applyNumberFormat="1" applyFont="1" applyFill="1" applyBorder="1"/>
    <xf numFmtId="3" fontId="2" fillId="0" borderId="34" xfId="0" applyNumberFormat="1" applyFont="1" applyFill="1" applyBorder="1"/>
    <xf numFmtId="3" fontId="2" fillId="0" borderId="35" xfId="0" applyNumberFormat="1" applyFont="1" applyFill="1" applyBorder="1"/>
    <xf numFmtId="3" fontId="2" fillId="0" borderId="36" xfId="0" applyNumberFormat="1" applyFont="1" applyFill="1" applyBorder="1"/>
    <xf numFmtId="3" fontId="1" fillId="0" borderId="14" xfId="0" applyNumberFormat="1" applyFont="1" applyFill="1" applyBorder="1"/>
    <xf numFmtId="3" fontId="2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3" fontId="1" fillId="0" borderId="7" xfId="0" quotePrefix="1" applyNumberFormat="1" applyFont="1" applyFill="1" applyBorder="1" applyAlignment="1">
      <alignment horizontal="left"/>
    </xf>
    <xf numFmtId="3" fontId="2" fillId="0" borderId="8" xfId="0" applyNumberFormat="1" applyFont="1" applyFill="1" applyBorder="1"/>
    <xf numFmtId="3" fontId="1" fillId="0" borderId="8" xfId="0" applyNumberFormat="1" applyFont="1" applyFill="1" applyBorder="1"/>
    <xf numFmtId="3" fontId="2" fillId="0" borderId="8" xfId="0" applyNumberFormat="1" applyFont="1" applyFill="1" applyBorder="1" applyAlignment="1">
      <alignment wrapText="1"/>
    </xf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wrapText="1"/>
    </xf>
    <xf numFmtId="3" fontId="1" fillId="0" borderId="0" xfId="0" quotePrefix="1" applyNumberFormat="1" applyFont="1" applyFill="1" applyAlignment="1">
      <alignment horizontal="left"/>
    </xf>
    <xf numFmtId="3" fontId="10" fillId="0" borderId="0" xfId="0" applyNumberFormat="1" applyFont="1" applyFill="1"/>
    <xf numFmtId="3" fontId="4" fillId="0" borderId="0" xfId="0" quotePrefix="1" applyNumberFormat="1" applyFont="1" applyFill="1" applyAlignment="1">
      <alignment horizontal="left"/>
    </xf>
    <xf numFmtId="3" fontId="4" fillId="0" borderId="0" xfId="0" quotePrefix="1" applyNumberFormat="1" applyFont="1" applyFill="1" applyAlignment="1">
      <alignment horizontal="left" wrapText="1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3" fontId="2" fillId="0" borderId="9" xfId="0" applyNumberFormat="1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0" xfId="0" applyNumberFormat="1" applyFont="1" applyFill="1"/>
    <xf numFmtId="0" fontId="2" fillId="0" borderId="9" xfId="0" applyFont="1" applyFill="1" applyBorder="1" applyAlignment="1">
      <alignment horizontal="center" vertical="center"/>
    </xf>
    <xf numFmtId="0" fontId="1" fillId="0" borderId="9" xfId="0" quotePrefix="1" applyFont="1" applyFill="1" applyBorder="1" applyAlignment="1">
      <alignment horizontal="left"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9" xfId="0" quotePrefix="1" applyNumberFormat="1" applyFont="1" applyFill="1" applyBorder="1" applyAlignment="1">
      <alignment horizontal="center" vertical="center"/>
    </xf>
    <xf numFmtId="3" fontId="1" fillId="0" borderId="9" xfId="0" quotePrefix="1" applyNumberFormat="1" applyFont="1" applyFill="1" applyBorder="1" applyAlignment="1">
      <alignment horizontal="left" vertical="center"/>
    </xf>
    <xf numFmtId="3" fontId="1" fillId="0" borderId="0" xfId="0" quotePrefix="1" applyNumberFormat="1" applyFont="1" applyFill="1" applyAlignment="1">
      <alignment horizontal="center" vertical="center"/>
    </xf>
    <xf numFmtId="3" fontId="1" fillId="0" borderId="0" xfId="0" quotePrefix="1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vertical="center"/>
    </xf>
    <xf numFmtId="3" fontId="1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/>
    <xf numFmtId="3" fontId="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4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4" fontId="1" fillId="0" borderId="9" xfId="0" applyNumberFormat="1" applyFont="1" applyFill="1" applyBorder="1" applyAlignment="1">
      <alignment horizontal="right" vertical="center"/>
    </xf>
    <xf numFmtId="1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quotePrefix="1" applyFont="1" applyFill="1" applyAlignment="1">
      <alignment horizontal="left" vertical="center"/>
    </xf>
    <xf numFmtId="0" fontId="2" fillId="0" borderId="4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center"/>
    </xf>
    <xf numFmtId="0" fontId="1" fillId="0" borderId="0" xfId="0" quotePrefix="1" applyFont="1" applyFill="1"/>
    <xf numFmtId="0" fontId="1" fillId="0" borderId="0" xfId="0" applyFont="1" applyFill="1" applyAlignment="1">
      <alignment horizontal="center" wrapText="1"/>
    </xf>
    <xf numFmtId="3" fontId="7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3" fontId="8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horizontal="right" vertical="center" wrapText="1"/>
    </xf>
    <xf numFmtId="3" fontId="1" fillId="3" borderId="0" xfId="0" applyNumberFormat="1" applyFont="1" applyFill="1" applyAlignment="1">
      <alignment vertical="center"/>
    </xf>
    <xf numFmtId="3" fontId="1" fillId="3" borderId="4" xfId="0" applyNumberFormat="1" applyFont="1" applyFill="1" applyBorder="1" applyAlignment="1">
      <alignment vertical="center"/>
    </xf>
    <xf numFmtId="3" fontId="1" fillId="3" borderId="9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2" fillId="3" borderId="0" xfId="0" applyNumberFormat="1" applyFont="1" applyFill="1"/>
    <xf numFmtId="0" fontId="1" fillId="3" borderId="0" xfId="0" applyFont="1" applyFill="1" applyAlignment="1">
      <alignment horizontal="center"/>
    </xf>
    <xf numFmtId="3" fontId="6" fillId="3" borderId="4" xfId="0" applyNumberFormat="1" applyFont="1" applyFill="1" applyBorder="1" applyAlignment="1">
      <alignment vertical="center"/>
    </xf>
    <xf numFmtId="3" fontId="6" fillId="0" borderId="0" xfId="0" applyNumberFormat="1" applyFont="1" applyFill="1"/>
    <xf numFmtId="3" fontId="1" fillId="0" borderId="0" xfId="0" quotePrefix="1" applyNumberFormat="1" applyFont="1" applyFill="1" applyBorder="1" applyAlignment="1">
      <alignment horizontal="center" vertical="center"/>
    </xf>
    <xf numFmtId="3" fontId="1" fillId="0" borderId="0" xfId="0" quotePrefix="1" applyNumberFormat="1" applyFont="1" applyFill="1" applyBorder="1" applyAlignment="1">
      <alignment horizontal="left" vertical="center"/>
    </xf>
    <xf numFmtId="4" fontId="2" fillId="0" borderId="34" xfId="0" applyNumberFormat="1" applyFont="1" applyFill="1" applyBorder="1"/>
    <xf numFmtId="4" fontId="1" fillId="0" borderId="14" xfId="0" applyNumberFormat="1" applyFont="1" applyFill="1" applyBorder="1"/>
    <xf numFmtId="4" fontId="20" fillId="0" borderId="5" xfId="0" applyNumberFormat="1" applyFont="1" applyBorder="1" applyAlignment="1">
      <alignment horizontal="right"/>
    </xf>
    <xf numFmtId="4" fontId="20" fillId="5" borderId="5" xfId="0" applyNumberFormat="1" applyFont="1" applyFill="1" applyBorder="1" applyAlignment="1" applyProtection="1">
      <alignment horizontal="right" wrapText="1"/>
    </xf>
    <xf numFmtId="4" fontId="20" fillId="5" borderId="6" xfId="0" quotePrefix="1" applyNumberFormat="1" applyFont="1" applyFill="1" applyBorder="1" applyAlignment="1">
      <alignment horizontal="right"/>
    </xf>
    <xf numFmtId="3" fontId="6" fillId="0" borderId="24" xfId="0" applyNumberFormat="1" applyFont="1" applyFill="1" applyBorder="1"/>
    <xf numFmtId="3" fontId="6" fillId="0" borderId="29" xfId="0" applyNumberFormat="1" applyFont="1" applyFill="1" applyBorder="1"/>
    <xf numFmtId="4" fontId="1" fillId="0" borderId="9" xfId="0" applyNumberFormat="1" applyFont="1" applyFill="1" applyBorder="1" applyAlignment="1">
      <alignment vertical="center"/>
    </xf>
    <xf numFmtId="0" fontId="20" fillId="5" borderId="6" xfId="0" applyNumberFormat="1" applyFont="1" applyFill="1" applyBorder="1" applyAlignment="1" applyProtection="1">
      <alignment horizontal="left" wrapText="1"/>
    </xf>
    <xf numFmtId="0" fontId="20" fillId="5" borderId="9" xfId="0" applyNumberFormat="1" applyFont="1" applyFill="1" applyBorder="1" applyAlignment="1" applyProtection="1">
      <alignment horizontal="left" wrapText="1"/>
    </xf>
    <xf numFmtId="0" fontId="20" fillId="5" borderId="13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5" borderId="6" xfId="0" applyNumberFormat="1" applyFont="1" applyFill="1" applyBorder="1" applyAlignment="1" applyProtection="1">
      <alignment horizontal="left" wrapText="1"/>
    </xf>
    <xf numFmtId="0" fontId="3" fillId="5" borderId="9" xfId="0" applyNumberFormat="1" applyFont="1" applyFill="1" applyBorder="1" applyAlignment="1" applyProtection="1">
      <alignment wrapText="1"/>
    </xf>
    <xf numFmtId="0" fontId="2" fillId="5" borderId="9" xfId="0" applyNumberFormat="1" applyFont="1" applyFill="1" applyBorder="1" applyAlignment="1" applyProtection="1"/>
    <xf numFmtId="0" fontId="13" fillId="0" borderId="6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/>
    <xf numFmtId="0" fontId="13" fillId="0" borderId="6" xfId="0" quotePrefix="1" applyFont="1" applyFill="1" applyBorder="1" applyAlignment="1">
      <alignment horizontal="left"/>
    </xf>
    <xf numFmtId="0" fontId="13" fillId="0" borderId="6" xfId="0" quotePrefix="1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wrapText="1"/>
    </xf>
    <xf numFmtId="0" fontId="13" fillId="0" borderId="6" xfId="0" quotePrefix="1" applyFont="1" applyBorder="1" applyAlignment="1">
      <alignment horizontal="left"/>
    </xf>
    <xf numFmtId="0" fontId="13" fillId="5" borderId="6" xfId="0" quotePrefix="1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20" fillId="4" borderId="6" xfId="0" applyNumberFormat="1" applyFont="1" applyFill="1" applyBorder="1" applyAlignment="1" applyProtection="1">
      <alignment horizontal="left" wrapText="1"/>
    </xf>
    <xf numFmtId="0" fontId="20" fillId="4" borderId="9" xfId="0" applyNumberFormat="1" applyFont="1" applyFill="1" applyBorder="1" applyAlignment="1" applyProtection="1">
      <alignment horizontal="left" wrapText="1"/>
    </xf>
    <xf numFmtId="0" fontId="20" fillId="4" borderId="13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0" borderId="0" xfId="0" quotePrefix="1" applyNumberFormat="1" applyFont="1" applyFill="1" applyBorder="1" applyAlignment="1" applyProtection="1">
      <alignment horizontal="center" vertical="center" wrapText="1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1" fillId="0" borderId="7" xfId="0" quotePrefix="1" applyNumberFormat="1" applyFont="1" applyFill="1" applyBorder="1" applyAlignment="1" applyProtection="1">
      <alignment horizontal="left" wrapText="1"/>
    </xf>
    <xf numFmtId="0" fontId="21" fillId="0" borderId="7" xfId="0" applyNumberFormat="1" applyFont="1" applyFill="1" applyBorder="1" applyAlignment="1" applyProtection="1">
      <alignment wrapText="1"/>
    </xf>
    <xf numFmtId="0" fontId="1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zoomScaleNormal="100" workbookViewId="0">
      <selection activeCell="E30" sqref="E30"/>
    </sheetView>
  </sheetViews>
  <sheetFormatPr defaultColWidth="11.42578125" defaultRowHeight="12.75" x14ac:dyDescent="0.2"/>
  <cols>
    <col min="1" max="2" width="4.28515625" style="9" customWidth="1"/>
    <col min="3" max="3" width="5.5703125" style="9" customWidth="1"/>
    <col min="4" max="4" width="5.28515625" style="103" customWidth="1"/>
    <col min="5" max="5" width="44.7109375" style="9" customWidth="1"/>
    <col min="6" max="6" width="15.85546875" style="9" bestFit="1" customWidth="1"/>
    <col min="7" max="7" width="17.28515625" style="9" customWidth="1"/>
    <col min="8" max="8" width="16.7109375" style="9" customWidth="1"/>
    <col min="9" max="9" width="11.42578125" style="9"/>
    <col min="10" max="10" width="16.28515625" style="9" bestFit="1" customWidth="1"/>
    <col min="11" max="11" width="21.7109375" style="9" bestFit="1" customWidth="1"/>
    <col min="12" max="256" width="11.42578125" style="9"/>
    <col min="257" max="258" width="4.28515625" style="9" customWidth="1"/>
    <col min="259" max="259" width="5.5703125" style="9" customWidth="1"/>
    <col min="260" max="260" width="5.28515625" style="9" customWidth="1"/>
    <col min="261" max="261" width="44.7109375" style="9" customWidth="1"/>
    <col min="262" max="262" width="15.85546875" style="9" bestFit="1" customWidth="1"/>
    <col min="263" max="263" width="17.28515625" style="9" customWidth="1"/>
    <col min="264" max="264" width="16.7109375" style="9" customWidth="1"/>
    <col min="265" max="265" width="11.42578125" style="9"/>
    <col min="266" max="266" width="16.28515625" style="9" bestFit="1" customWidth="1"/>
    <col min="267" max="267" width="21.7109375" style="9" bestFit="1" customWidth="1"/>
    <col min="268" max="512" width="11.42578125" style="9"/>
    <col min="513" max="514" width="4.28515625" style="9" customWidth="1"/>
    <col min="515" max="515" width="5.5703125" style="9" customWidth="1"/>
    <col min="516" max="516" width="5.28515625" style="9" customWidth="1"/>
    <col min="517" max="517" width="44.7109375" style="9" customWidth="1"/>
    <col min="518" max="518" width="15.85546875" style="9" bestFit="1" customWidth="1"/>
    <col min="519" max="519" width="17.28515625" style="9" customWidth="1"/>
    <col min="520" max="520" width="16.7109375" style="9" customWidth="1"/>
    <col min="521" max="521" width="11.42578125" style="9"/>
    <col min="522" max="522" width="16.28515625" style="9" bestFit="1" customWidth="1"/>
    <col min="523" max="523" width="21.7109375" style="9" bestFit="1" customWidth="1"/>
    <col min="524" max="768" width="11.42578125" style="9"/>
    <col min="769" max="770" width="4.28515625" style="9" customWidth="1"/>
    <col min="771" max="771" width="5.5703125" style="9" customWidth="1"/>
    <col min="772" max="772" width="5.28515625" style="9" customWidth="1"/>
    <col min="773" max="773" width="44.7109375" style="9" customWidth="1"/>
    <col min="774" max="774" width="15.85546875" style="9" bestFit="1" customWidth="1"/>
    <col min="775" max="775" width="17.28515625" style="9" customWidth="1"/>
    <col min="776" max="776" width="16.7109375" style="9" customWidth="1"/>
    <col min="777" max="777" width="11.42578125" style="9"/>
    <col min="778" max="778" width="16.28515625" style="9" bestFit="1" customWidth="1"/>
    <col min="779" max="779" width="21.7109375" style="9" bestFit="1" customWidth="1"/>
    <col min="780" max="1024" width="11.42578125" style="9"/>
    <col min="1025" max="1026" width="4.28515625" style="9" customWidth="1"/>
    <col min="1027" max="1027" width="5.5703125" style="9" customWidth="1"/>
    <col min="1028" max="1028" width="5.28515625" style="9" customWidth="1"/>
    <col min="1029" max="1029" width="44.7109375" style="9" customWidth="1"/>
    <col min="1030" max="1030" width="15.85546875" style="9" bestFit="1" customWidth="1"/>
    <col min="1031" max="1031" width="17.28515625" style="9" customWidth="1"/>
    <col min="1032" max="1032" width="16.7109375" style="9" customWidth="1"/>
    <col min="1033" max="1033" width="11.42578125" style="9"/>
    <col min="1034" max="1034" width="16.28515625" style="9" bestFit="1" customWidth="1"/>
    <col min="1035" max="1035" width="21.7109375" style="9" bestFit="1" customWidth="1"/>
    <col min="1036" max="1280" width="11.42578125" style="9"/>
    <col min="1281" max="1282" width="4.28515625" style="9" customWidth="1"/>
    <col min="1283" max="1283" width="5.5703125" style="9" customWidth="1"/>
    <col min="1284" max="1284" width="5.28515625" style="9" customWidth="1"/>
    <col min="1285" max="1285" width="44.7109375" style="9" customWidth="1"/>
    <col min="1286" max="1286" width="15.85546875" style="9" bestFit="1" customWidth="1"/>
    <col min="1287" max="1287" width="17.28515625" style="9" customWidth="1"/>
    <col min="1288" max="1288" width="16.7109375" style="9" customWidth="1"/>
    <col min="1289" max="1289" width="11.42578125" style="9"/>
    <col min="1290" max="1290" width="16.28515625" style="9" bestFit="1" customWidth="1"/>
    <col min="1291" max="1291" width="21.7109375" style="9" bestFit="1" customWidth="1"/>
    <col min="1292" max="1536" width="11.42578125" style="9"/>
    <col min="1537" max="1538" width="4.28515625" style="9" customWidth="1"/>
    <col min="1539" max="1539" width="5.5703125" style="9" customWidth="1"/>
    <col min="1540" max="1540" width="5.28515625" style="9" customWidth="1"/>
    <col min="1541" max="1541" width="44.7109375" style="9" customWidth="1"/>
    <col min="1542" max="1542" width="15.85546875" style="9" bestFit="1" customWidth="1"/>
    <col min="1543" max="1543" width="17.28515625" style="9" customWidth="1"/>
    <col min="1544" max="1544" width="16.7109375" style="9" customWidth="1"/>
    <col min="1545" max="1545" width="11.42578125" style="9"/>
    <col min="1546" max="1546" width="16.28515625" style="9" bestFit="1" customWidth="1"/>
    <col min="1547" max="1547" width="21.7109375" style="9" bestFit="1" customWidth="1"/>
    <col min="1548" max="1792" width="11.42578125" style="9"/>
    <col min="1793" max="1794" width="4.28515625" style="9" customWidth="1"/>
    <col min="1795" max="1795" width="5.5703125" style="9" customWidth="1"/>
    <col min="1796" max="1796" width="5.28515625" style="9" customWidth="1"/>
    <col min="1797" max="1797" width="44.7109375" style="9" customWidth="1"/>
    <col min="1798" max="1798" width="15.85546875" style="9" bestFit="1" customWidth="1"/>
    <col min="1799" max="1799" width="17.28515625" style="9" customWidth="1"/>
    <col min="1800" max="1800" width="16.7109375" style="9" customWidth="1"/>
    <col min="1801" max="1801" width="11.42578125" style="9"/>
    <col min="1802" max="1802" width="16.28515625" style="9" bestFit="1" customWidth="1"/>
    <col min="1803" max="1803" width="21.7109375" style="9" bestFit="1" customWidth="1"/>
    <col min="1804" max="2048" width="11.42578125" style="9"/>
    <col min="2049" max="2050" width="4.28515625" style="9" customWidth="1"/>
    <col min="2051" max="2051" width="5.5703125" style="9" customWidth="1"/>
    <col min="2052" max="2052" width="5.28515625" style="9" customWidth="1"/>
    <col min="2053" max="2053" width="44.7109375" style="9" customWidth="1"/>
    <col min="2054" max="2054" width="15.85546875" style="9" bestFit="1" customWidth="1"/>
    <col min="2055" max="2055" width="17.28515625" style="9" customWidth="1"/>
    <col min="2056" max="2056" width="16.7109375" style="9" customWidth="1"/>
    <col min="2057" max="2057" width="11.42578125" style="9"/>
    <col min="2058" max="2058" width="16.28515625" style="9" bestFit="1" customWidth="1"/>
    <col min="2059" max="2059" width="21.7109375" style="9" bestFit="1" customWidth="1"/>
    <col min="2060" max="2304" width="11.42578125" style="9"/>
    <col min="2305" max="2306" width="4.28515625" style="9" customWidth="1"/>
    <col min="2307" max="2307" width="5.5703125" style="9" customWidth="1"/>
    <col min="2308" max="2308" width="5.28515625" style="9" customWidth="1"/>
    <col min="2309" max="2309" width="44.7109375" style="9" customWidth="1"/>
    <col min="2310" max="2310" width="15.85546875" style="9" bestFit="1" customWidth="1"/>
    <col min="2311" max="2311" width="17.28515625" style="9" customWidth="1"/>
    <col min="2312" max="2312" width="16.7109375" style="9" customWidth="1"/>
    <col min="2313" max="2313" width="11.42578125" style="9"/>
    <col min="2314" max="2314" width="16.28515625" style="9" bestFit="1" customWidth="1"/>
    <col min="2315" max="2315" width="21.7109375" style="9" bestFit="1" customWidth="1"/>
    <col min="2316" max="2560" width="11.42578125" style="9"/>
    <col min="2561" max="2562" width="4.28515625" style="9" customWidth="1"/>
    <col min="2563" max="2563" width="5.5703125" style="9" customWidth="1"/>
    <col min="2564" max="2564" width="5.28515625" style="9" customWidth="1"/>
    <col min="2565" max="2565" width="44.7109375" style="9" customWidth="1"/>
    <col min="2566" max="2566" width="15.85546875" style="9" bestFit="1" customWidth="1"/>
    <col min="2567" max="2567" width="17.28515625" style="9" customWidth="1"/>
    <col min="2568" max="2568" width="16.7109375" style="9" customWidth="1"/>
    <col min="2569" max="2569" width="11.42578125" style="9"/>
    <col min="2570" max="2570" width="16.28515625" style="9" bestFit="1" customWidth="1"/>
    <col min="2571" max="2571" width="21.7109375" style="9" bestFit="1" customWidth="1"/>
    <col min="2572" max="2816" width="11.42578125" style="9"/>
    <col min="2817" max="2818" width="4.28515625" style="9" customWidth="1"/>
    <col min="2819" max="2819" width="5.5703125" style="9" customWidth="1"/>
    <col min="2820" max="2820" width="5.28515625" style="9" customWidth="1"/>
    <col min="2821" max="2821" width="44.7109375" style="9" customWidth="1"/>
    <col min="2822" max="2822" width="15.85546875" style="9" bestFit="1" customWidth="1"/>
    <col min="2823" max="2823" width="17.28515625" style="9" customWidth="1"/>
    <col min="2824" max="2824" width="16.7109375" style="9" customWidth="1"/>
    <col min="2825" max="2825" width="11.42578125" style="9"/>
    <col min="2826" max="2826" width="16.28515625" style="9" bestFit="1" customWidth="1"/>
    <col min="2827" max="2827" width="21.7109375" style="9" bestFit="1" customWidth="1"/>
    <col min="2828" max="3072" width="11.42578125" style="9"/>
    <col min="3073" max="3074" width="4.28515625" style="9" customWidth="1"/>
    <col min="3075" max="3075" width="5.5703125" style="9" customWidth="1"/>
    <col min="3076" max="3076" width="5.28515625" style="9" customWidth="1"/>
    <col min="3077" max="3077" width="44.7109375" style="9" customWidth="1"/>
    <col min="3078" max="3078" width="15.85546875" style="9" bestFit="1" customWidth="1"/>
    <col min="3079" max="3079" width="17.28515625" style="9" customWidth="1"/>
    <col min="3080" max="3080" width="16.7109375" style="9" customWidth="1"/>
    <col min="3081" max="3081" width="11.42578125" style="9"/>
    <col min="3082" max="3082" width="16.28515625" style="9" bestFit="1" customWidth="1"/>
    <col min="3083" max="3083" width="21.7109375" style="9" bestFit="1" customWidth="1"/>
    <col min="3084" max="3328" width="11.42578125" style="9"/>
    <col min="3329" max="3330" width="4.28515625" style="9" customWidth="1"/>
    <col min="3331" max="3331" width="5.5703125" style="9" customWidth="1"/>
    <col min="3332" max="3332" width="5.28515625" style="9" customWidth="1"/>
    <col min="3333" max="3333" width="44.7109375" style="9" customWidth="1"/>
    <col min="3334" max="3334" width="15.85546875" style="9" bestFit="1" customWidth="1"/>
    <col min="3335" max="3335" width="17.28515625" style="9" customWidth="1"/>
    <col min="3336" max="3336" width="16.7109375" style="9" customWidth="1"/>
    <col min="3337" max="3337" width="11.42578125" style="9"/>
    <col min="3338" max="3338" width="16.28515625" style="9" bestFit="1" customWidth="1"/>
    <col min="3339" max="3339" width="21.7109375" style="9" bestFit="1" customWidth="1"/>
    <col min="3340" max="3584" width="11.42578125" style="9"/>
    <col min="3585" max="3586" width="4.28515625" style="9" customWidth="1"/>
    <col min="3587" max="3587" width="5.5703125" style="9" customWidth="1"/>
    <col min="3588" max="3588" width="5.28515625" style="9" customWidth="1"/>
    <col min="3589" max="3589" width="44.7109375" style="9" customWidth="1"/>
    <col min="3590" max="3590" width="15.85546875" style="9" bestFit="1" customWidth="1"/>
    <col min="3591" max="3591" width="17.28515625" style="9" customWidth="1"/>
    <col min="3592" max="3592" width="16.7109375" style="9" customWidth="1"/>
    <col min="3593" max="3593" width="11.42578125" style="9"/>
    <col min="3594" max="3594" width="16.28515625" style="9" bestFit="1" customWidth="1"/>
    <col min="3595" max="3595" width="21.7109375" style="9" bestFit="1" customWidth="1"/>
    <col min="3596" max="3840" width="11.42578125" style="9"/>
    <col min="3841" max="3842" width="4.28515625" style="9" customWidth="1"/>
    <col min="3843" max="3843" width="5.5703125" style="9" customWidth="1"/>
    <col min="3844" max="3844" width="5.28515625" style="9" customWidth="1"/>
    <col min="3845" max="3845" width="44.7109375" style="9" customWidth="1"/>
    <col min="3846" max="3846" width="15.85546875" style="9" bestFit="1" customWidth="1"/>
    <col min="3847" max="3847" width="17.28515625" style="9" customWidth="1"/>
    <col min="3848" max="3848" width="16.7109375" style="9" customWidth="1"/>
    <col min="3849" max="3849" width="11.42578125" style="9"/>
    <col min="3850" max="3850" width="16.28515625" style="9" bestFit="1" customWidth="1"/>
    <col min="3851" max="3851" width="21.7109375" style="9" bestFit="1" customWidth="1"/>
    <col min="3852" max="4096" width="11.42578125" style="9"/>
    <col min="4097" max="4098" width="4.28515625" style="9" customWidth="1"/>
    <col min="4099" max="4099" width="5.5703125" style="9" customWidth="1"/>
    <col min="4100" max="4100" width="5.28515625" style="9" customWidth="1"/>
    <col min="4101" max="4101" width="44.7109375" style="9" customWidth="1"/>
    <col min="4102" max="4102" width="15.85546875" style="9" bestFit="1" customWidth="1"/>
    <col min="4103" max="4103" width="17.28515625" style="9" customWidth="1"/>
    <col min="4104" max="4104" width="16.7109375" style="9" customWidth="1"/>
    <col min="4105" max="4105" width="11.42578125" style="9"/>
    <col min="4106" max="4106" width="16.28515625" style="9" bestFit="1" customWidth="1"/>
    <col min="4107" max="4107" width="21.7109375" style="9" bestFit="1" customWidth="1"/>
    <col min="4108" max="4352" width="11.42578125" style="9"/>
    <col min="4353" max="4354" width="4.28515625" style="9" customWidth="1"/>
    <col min="4355" max="4355" width="5.5703125" style="9" customWidth="1"/>
    <col min="4356" max="4356" width="5.28515625" style="9" customWidth="1"/>
    <col min="4357" max="4357" width="44.7109375" style="9" customWidth="1"/>
    <col min="4358" max="4358" width="15.85546875" style="9" bestFit="1" customWidth="1"/>
    <col min="4359" max="4359" width="17.28515625" style="9" customWidth="1"/>
    <col min="4360" max="4360" width="16.7109375" style="9" customWidth="1"/>
    <col min="4361" max="4361" width="11.42578125" style="9"/>
    <col min="4362" max="4362" width="16.28515625" style="9" bestFit="1" customWidth="1"/>
    <col min="4363" max="4363" width="21.7109375" style="9" bestFit="1" customWidth="1"/>
    <col min="4364" max="4608" width="11.42578125" style="9"/>
    <col min="4609" max="4610" width="4.28515625" style="9" customWidth="1"/>
    <col min="4611" max="4611" width="5.5703125" style="9" customWidth="1"/>
    <col min="4612" max="4612" width="5.28515625" style="9" customWidth="1"/>
    <col min="4613" max="4613" width="44.7109375" style="9" customWidth="1"/>
    <col min="4614" max="4614" width="15.85546875" style="9" bestFit="1" customWidth="1"/>
    <col min="4615" max="4615" width="17.28515625" style="9" customWidth="1"/>
    <col min="4616" max="4616" width="16.7109375" style="9" customWidth="1"/>
    <col min="4617" max="4617" width="11.42578125" style="9"/>
    <col min="4618" max="4618" width="16.28515625" style="9" bestFit="1" customWidth="1"/>
    <col min="4619" max="4619" width="21.7109375" style="9" bestFit="1" customWidth="1"/>
    <col min="4620" max="4864" width="11.42578125" style="9"/>
    <col min="4865" max="4866" width="4.28515625" style="9" customWidth="1"/>
    <col min="4867" max="4867" width="5.5703125" style="9" customWidth="1"/>
    <col min="4868" max="4868" width="5.28515625" style="9" customWidth="1"/>
    <col min="4869" max="4869" width="44.7109375" style="9" customWidth="1"/>
    <col min="4870" max="4870" width="15.85546875" style="9" bestFit="1" customWidth="1"/>
    <col min="4871" max="4871" width="17.28515625" style="9" customWidth="1"/>
    <col min="4872" max="4872" width="16.7109375" style="9" customWidth="1"/>
    <col min="4873" max="4873" width="11.42578125" style="9"/>
    <col min="4874" max="4874" width="16.28515625" style="9" bestFit="1" customWidth="1"/>
    <col min="4875" max="4875" width="21.7109375" style="9" bestFit="1" customWidth="1"/>
    <col min="4876" max="5120" width="11.42578125" style="9"/>
    <col min="5121" max="5122" width="4.28515625" style="9" customWidth="1"/>
    <col min="5123" max="5123" width="5.5703125" style="9" customWidth="1"/>
    <col min="5124" max="5124" width="5.28515625" style="9" customWidth="1"/>
    <col min="5125" max="5125" width="44.7109375" style="9" customWidth="1"/>
    <col min="5126" max="5126" width="15.85546875" style="9" bestFit="1" customWidth="1"/>
    <col min="5127" max="5127" width="17.28515625" style="9" customWidth="1"/>
    <col min="5128" max="5128" width="16.7109375" style="9" customWidth="1"/>
    <col min="5129" max="5129" width="11.42578125" style="9"/>
    <col min="5130" max="5130" width="16.28515625" style="9" bestFit="1" customWidth="1"/>
    <col min="5131" max="5131" width="21.7109375" style="9" bestFit="1" customWidth="1"/>
    <col min="5132" max="5376" width="11.42578125" style="9"/>
    <col min="5377" max="5378" width="4.28515625" style="9" customWidth="1"/>
    <col min="5379" max="5379" width="5.5703125" style="9" customWidth="1"/>
    <col min="5380" max="5380" width="5.28515625" style="9" customWidth="1"/>
    <col min="5381" max="5381" width="44.7109375" style="9" customWidth="1"/>
    <col min="5382" max="5382" width="15.85546875" style="9" bestFit="1" customWidth="1"/>
    <col min="5383" max="5383" width="17.28515625" style="9" customWidth="1"/>
    <col min="5384" max="5384" width="16.7109375" style="9" customWidth="1"/>
    <col min="5385" max="5385" width="11.42578125" style="9"/>
    <col min="5386" max="5386" width="16.28515625" style="9" bestFit="1" customWidth="1"/>
    <col min="5387" max="5387" width="21.7109375" style="9" bestFit="1" customWidth="1"/>
    <col min="5388" max="5632" width="11.42578125" style="9"/>
    <col min="5633" max="5634" width="4.28515625" style="9" customWidth="1"/>
    <col min="5635" max="5635" width="5.5703125" style="9" customWidth="1"/>
    <col min="5636" max="5636" width="5.28515625" style="9" customWidth="1"/>
    <col min="5637" max="5637" width="44.7109375" style="9" customWidth="1"/>
    <col min="5638" max="5638" width="15.85546875" style="9" bestFit="1" customWidth="1"/>
    <col min="5639" max="5639" width="17.28515625" style="9" customWidth="1"/>
    <col min="5640" max="5640" width="16.7109375" style="9" customWidth="1"/>
    <col min="5641" max="5641" width="11.42578125" style="9"/>
    <col min="5642" max="5642" width="16.28515625" style="9" bestFit="1" customWidth="1"/>
    <col min="5643" max="5643" width="21.7109375" style="9" bestFit="1" customWidth="1"/>
    <col min="5644" max="5888" width="11.42578125" style="9"/>
    <col min="5889" max="5890" width="4.28515625" style="9" customWidth="1"/>
    <col min="5891" max="5891" width="5.5703125" style="9" customWidth="1"/>
    <col min="5892" max="5892" width="5.28515625" style="9" customWidth="1"/>
    <col min="5893" max="5893" width="44.7109375" style="9" customWidth="1"/>
    <col min="5894" max="5894" width="15.85546875" style="9" bestFit="1" customWidth="1"/>
    <col min="5895" max="5895" width="17.28515625" style="9" customWidth="1"/>
    <col min="5896" max="5896" width="16.7109375" style="9" customWidth="1"/>
    <col min="5897" max="5897" width="11.42578125" style="9"/>
    <col min="5898" max="5898" width="16.28515625" style="9" bestFit="1" customWidth="1"/>
    <col min="5899" max="5899" width="21.7109375" style="9" bestFit="1" customWidth="1"/>
    <col min="5900" max="6144" width="11.42578125" style="9"/>
    <col min="6145" max="6146" width="4.28515625" style="9" customWidth="1"/>
    <col min="6147" max="6147" width="5.5703125" style="9" customWidth="1"/>
    <col min="6148" max="6148" width="5.28515625" style="9" customWidth="1"/>
    <col min="6149" max="6149" width="44.7109375" style="9" customWidth="1"/>
    <col min="6150" max="6150" width="15.85546875" style="9" bestFit="1" customWidth="1"/>
    <col min="6151" max="6151" width="17.28515625" style="9" customWidth="1"/>
    <col min="6152" max="6152" width="16.7109375" style="9" customWidth="1"/>
    <col min="6153" max="6153" width="11.42578125" style="9"/>
    <col min="6154" max="6154" width="16.28515625" style="9" bestFit="1" customWidth="1"/>
    <col min="6155" max="6155" width="21.7109375" style="9" bestFit="1" customWidth="1"/>
    <col min="6156" max="6400" width="11.42578125" style="9"/>
    <col min="6401" max="6402" width="4.28515625" style="9" customWidth="1"/>
    <col min="6403" max="6403" width="5.5703125" style="9" customWidth="1"/>
    <col min="6404" max="6404" width="5.28515625" style="9" customWidth="1"/>
    <col min="6405" max="6405" width="44.7109375" style="9" customWidth="1"/>
    <col min="6406" max="6406" width="15.85546875" style="9" bestFit="1" customWidth="1"/>
    <col min="6407" max="6407" width="17.28515625" style="9" customWidth="1"/>
    <col min="6408" max="6408" width="16.7109375" style="9" customWidth="1"/>
    <col min="6409" max="6409" width="11.42578125" style="9"/>
    <col min="6410" max="6410" width="16.28515625" style="9" bestFit="1" customWidth="1"/>
    <col min="6411" max="6411" width="21.7109375" style="9" bestFit="1" customWidth="1"/>
    <col min="6412" max="6656" width="11.42578125" style="9"/>
    <col min="6657" max="6658" width="4.28515625" style="9" customWidth="1"/>
    <col min="6659" max="6659" width="5.5703125" style="9" customWidth="1"/>
    <col min="6660" max="6660" width="5.28515625" style="9" customWidth="1"/>
    <col min="6661" max="6661" width="44.7109375" style="9" customWidth="1"/>
    <col min="6662" max="6662" width="15.85546875" style="9" bestFit="1" customWidth="1"/>
    <col min="6663" max="6663" width="17.28515625" style="9" customWidth="1"/>
    <col min="6664" max="6664" width="16.7109375" style="9" customWidth="1"/>
    <col min="6665" max="6665" width="11.42578125" style="9"/>
    <col min="6666" max="6666" width="16.28515625" style="9" bestFit="1" customWidth="1"/>
    <col min="6667" max="6667" width="21.7109375" style="9" bestFit="1" customWidth="1"/>
    <col min="6668" max="6912" width="11.42578125" style="9"/>
    <col min="6913" max="6914" width="4.28515625" style="9" customWidth="1"/>
    <col min="6915" max="6915" width="5.5703125" style="9" customWidth="1"/>
    <col min="6916" max="6916" width="5.28515625" style="9" customWidth="1"/>
    <col min="6917" max="6917" width="44.7109375" style="9" customWidth="1"/>
    <col min="6918" max="6918" width="15.85546875" style="9" bestFit="1" customWidth="1"/>
    <col min="6919" max="6919" width="17.28515625" style="9" customWidth="1"/>
    <col min="6920" max="6920" width="16.7109375" style="9" customWidth="1"/>
    <col min="6921" max="6921" width="11.42578125" style="9"/>
    <col min="6922" max="6922" width="16.28515625" style="9" bestFit="1" customWidth="1"/>
    <col min="6923" max="6923" width="21.7109375" style="9" bestFit="1" customWidth="1"/>
    <col min="6924" max="7168" width="11.42578125" style="9"/>
    <col min="7169" max="7170" width="4.28515625" style="9" customWidth="1"/>
    <col min="7171" max="7171" width="5.5703125" style="9" customWidth="1"/>
    <col min="7172" max="7172" width="5.28515625" style="9" customWidth="1"/>
    <col min="7173" max="7173" width="44.7109375" style="9" customWidth="1"/>
    <col min="7174" max="7174" width="15.85546875" style="9" bestFit="1" customWidth="1"/>
    <col min="7175" max="7175" width="17.28515625" style="9" customWidth="1"/>
    <col min="7176" max="7176" width="16.7109375" style="9" customWidth="1"/>
    <col min="7177" max="7177" width="11.42578125" style="9"/>
    <col min="7178" max="7178" width="16.28515625" style="9" bestFit="1" customWidth="1"/>
    <col min="7179" max="7179" width="21.7109375" style="9" bestFit="1" customWidth="1"/>
    <col min="7180" max="7424" width="11.42578125" style="9"/>
    <col min="7425" max="7426" width="4.28515625" style="9" customWidth="1"/>
    <col min="7427" max="7427" width="5.5703125" style="9" customWidth="1"/>
    <col min="7428" max="7428" width="5.28515625" style="9" customWidth="1"/>
    <col min="7429" max="7429" width="44.7109375" style="9" customWidth="1"/>
    <col min="7430" max="7430" width="15.85546875" style="9" bestFit="1" customWidth="1"/>
    <col min="7431" max="7431" width="17.28515625" style="9" customWidth="1"/>
    <col min="7432" max="7432" width="16.7109375" style="9" customWidth="1"/>
    <col min="7433" max="7433" width="11.42578125" style="9"/>
    <col min="7434" max="7434" width="16.28515625" style="9" bestFit="1" customWidth="1"/>
    <col min="7435" max="7435" width="21.7109375" style="9" bestFit="1" customWidth="1"/>
    <col min="7436" max="7680" width="11.42578125" style="9"/>
    <col min="7681" max="7682" width="4.28515625" style="9" customWidth="1"/>
    <col min="7683" max="7683" width="5.5703125" style="9" customWidth="1"/>
    <col min="7684" max="7684" width="5.28515625" style="9" customWidth="1"/>
    <col min="7685" max="7685" width="44.7109375" style="9" customWidth="1"/>
    <col min="7686" max="7686" width="15.85546875" style="9" bestFit="1" customWidth="1"/>
    <col min="7687" max="7687" width="17.28515625" style="9" customWidth="1"/>
    <col min="7688" max="7688" width="16.7109375" style="9" customWidth="1"/>
    <col min="7689" max="7689" width="11.42578125" style="9"/>
    <col min="7690" max="7690" width="16.28515625" style="9" bestFit="1" customWidth="1"/>
    <col min="7691" max="7691" width="21.7109375" style="9" bestFit="1" customWidth="1"/>
    <col min="7692" max="7936" width="11.42578125" style="9"/>
    <col min="7937" max="7938" width="4.28515625" style="9" customWidth="1"/>
    <col min="7939" max="7939" width="5.5703125" style="9" customWidth="1"/>
    <col min="7940" max="7940" width="5.28515625" style="9" customWidth="1"/>
    <col min="7941" max="7941" width="44.7109375" style="9" customWidth="1"/>
    <col min="7942" max="7942" width="15.85546875" style="9" bestFit="1" customWidth="1"/>
    <col min="7943" max="7943" width="17.28515625" style="9" customWidth="1"/>
    <col min="7944" max="7944" width="16.7109375" style="9" customWidth="1"/>
    <col min="7945" max="7945" width="11.42578125" style="9"/>
    <col min="7946" max="7946" width="16.28515625" style="9" bestFit="1" customWidth="1"/>
    <col min="7947" max="7947" width="21.7109375" style="9" bestFit="1" customWidth="1"/>
    <col min="7948" max="8192" width="11.42578125" style="9"/>
    <col min="8193" max="8194" width="4.28515625" style="9" customWidth="1"/>
    <col min="8195" max="8195" width="5.5703125" style="9" customWidth="1"/>
    <col min="8196" max="8196" width="5.28515625" style="9" customWidth="1"/>
    <col min="8197" max="8197" width="44.7109375" style="9" customWidth="1"/>
    <col min="8198" max="8198" width="15.85546875" style="9" bestFit="1" customWidth="1"/>
    <col min="8199" max="8199" width="17.28515625" style="9" customWidth="1"/>
    <col min="8200" max="8200" width="16.7109375" style="9" customWidth="1"/>
    <col min="8201" max="8201" width="11.42578125" style="9"/>
    <col min="8202" max="8202" width="16.28515625" style="9" bestFit="1" customWidth="1"/>
    <col min="8203" max="8203" width="21.7109375" style="9" bestFit="1" customWidth="1"/>
    <col min="8204" max="8448" width="11.42578125" style="9"/>
    <col min="8449" max="8450" width="4.28515625" style="9" customWidth="1"/>
    <col min="8451" max="8451" width="5.5703125" style="9" customWidth="1"/>
    <col min="8452" max="8452" width="5.28515625" style="9" customWidth="1"/>
    <col min="8453" max="8453" width="44.7109375" style="9" customWidth="1"/>
    <col min="8454" max="8454" width="15.85546875" style="9" bestFit="1" customWidth="1"/>
    <col min="8455" max="8455" width="17.28515625" style="9" customWidth="1"/>
    <col min="8456" max="8456" width="16.7109375" style="9" customWidth="1"/>
    <col min="8457" max="8457" width="11.42578125" style="9"/>
    <col min="8458" max="8458" width="16.28515625" style="9" bestFit="1" customWidth="1"/>
    <col min="8459" max="8459" width="21.7109375" style="9" bestFit="1" customWidth="1"/>
    <col min="8460" max="8704" width="11.42578125" style="9"/>
    <col min="8705" max="8706" width="4.28515625" style="9" customWidth="1"/>
    <col min="8707" max="8707" width="5.5703125" style="9" customWidth="1"/>
    <col min="8708" max="8708" width="5.28515625" style="9" customWidth="1"/>
    <col min="8709" max="8709" width="44.7109375" style="9" customWidth="1"/>
    <col min="8710" max="8710" width="15.85546875" style="9" bestFit="1" customWidth="1"/>
    <col min="8711" max="8711" width="17.28515625" style="9" customWidth="1"/>
    <col min="8712" max="8712" width="16.7109375" style="9" customWidth="1"/>
    <col min="8713" max="8713" width="11.42578125" style="9"/>
    <col min="8714" max="8714" width="16.28515625" style="9" bestFit="1" customWidth="1"/>
    <col min="8715" max="8715" width="21.7109375" style="9" bestFit="1" customWidth="1"/>
    <col min="8716" max="8960" width="11.42578125" style="9"/>
    <col min="8961" max="8962" width="4.28515625" style="9" customWidth="1"/>
    <col min="8963" max="8963" width="5.5703125" style="9" customWidth="1"/>
    <col min="8964" max="8964" width="5.28515625" style="9" customWidth="1"/>
    <col min="8965" max="8965" width="44.7109375" style="9" customWidth="1"/>
    <col min="8966" max="8966" width="15.85546875" style="9" bestFit="1" customWidth="1"/>
    <col min="8967" max="8967" width="17.28515625" style="9" customWidth="1"/>
    <col min="8968" max="8968" width="16.7109375" style="9" customWidth="1"/>
    <col min="8969" max="8969" width="11.42578125" style="9"/>
    <col min="8970" max="8970" width="16.28515625" style="9" bestFit="1" customWidth="1"/>
    <col min="8971" max="8971" width="21.7109375" style="9" bestFit="1" customWidth="1"/>
    <col min="8972" max="9216" width="11.42578125" style="9"/>
    <col min="9217" max="9218" width="4.28515625" style="9" customWidth="1"/>
    <col min="9219" max="9219" width="5.5703125" style="9" customWidth="1"/>
    <col min="9220" max="9220" width="5.28515625" style="9" customWidth="1"/>
    <col min="9221" max="9221" width="44.7109375" style="9" customWidth="1"/>
    <col min="9222" max="9222" width="15.85546875" style="9" bestFit="1" customWidth="1"/>
    <col min="9223" max="9223" width="17.28515625" style="9" customWidth="1"/>
    <col min="9224" max="9224" width="16.7109375" style="9" customWidth="1"/>
    <col min="9225" max="9225" width="11.42578125" style="9"/>
    <col min="9226" max="9226" width="16.28515625" style="9" bestFit="1" customWidth="1"/>
    <col min="9227" max="9227" width="21.7109375" style="9" bestFit="1" customWidth="1"/>
    <col min="9228" max="9472" width="11.42578125" style="9"/>
    <col min="9473" max="9474" width="4.28515625" style="9" customWidth="1"/>
    <col min="9475" max="9475" width="5.5703125" style="9" customWidth="1"/>
    <col min="9476" max="9476" width="5.28515625" style="9" customWidth="1"/>
    <col min="9477" max="9477" width="44.7109375" style="9" customWidth="1"/>
    <col min="9478" max="9478" width="15.85546875" style="9" bestFit="1" customWidth="1"/>
    <col min="9479" max="9479" width="17.28515625" style="9" customWidth="1"/>
    <col min="9480" max="9480" width="16.7109375" style="9" customWidth="1"/>
    <col min="9481" max="9481" width="11.42578125" style="9"/>
    <col min="9482" max="9482" width="16.28515625" style="9" bestFit="1" customWidth="1"/>
    <col min="9483" max="9483" width="21.7109375" style="9" bestFit="1" customWidth="1"/>
    <col min="9484" max="9728" width="11.42578125" style="9"/>
    <col min="9729" max="9730" width="4.28515625" style="9" customWidth="1"/>
    <col min="9731" max="9731" width="5.5703125" style="9" customWidth="1"/>
    <col min="9732" max="9732" width="5.28515625" style="9" customWidth="1"/>
    <col min="9733" max="9733" width="44.7109375" style="9" customWidth="1"/>
    <col min="9734" max="9734" width="15.85546875" style="9" bestFit="1" customWidth="1"/>
    <col min="9735" max="9735" width="17.28515625" style="9" customWidth="1"/>
    <col min="9736" max="9736" width="16.7109375" style="9" customWidth="1"/>
    <col min="9737" max="9737" width="11.42578125" style="9"/>
    <col min="9738" max="9738" width="16.28515625" style="9" bestFit="1" customWidth="1"/>
    <col min="9739" max="9739" width="21.7109375" style="9" bestFit="1" customWidth="1"/>
    <col min="9740" max="9984" width="11.42578125" style="9"/>
    <col min="9985" max="9986" width="4.28515625" style="9" customWidth="1"/>
    <col min="9987" max="9987" width="5.5703125" style="9" customWidth="1"/>
    <col min="9988" max="9988" width="5.28515625" style="9" customWidth="1"/>
    <col min="9989" max="9989" width="44.7109375" style="9" customWidth="1"/>
    <col min="9990" max="9990" width="15.85546875" style="9" bestFit="1" customWidth="1"/>
    <col min="9991" max="9991" width="17.28515625" style="9" customWidth="1"/>
    <col min="9992" max="9992" width="16.7109375" style="9" customWidth="1"/>
    <col min="9993" max="9993" width="11.42578125" style="9"/>
    <col min="9994" max="9994" width="16.28515625" style="9" bestFit="1" customWidth="1"/>
    <col min="9995" max="9995" width="21.7109375" style="9" bestFit="1" customWidth="1"/>
    <col min="9996" max="10240" width="11.42578125" style="9"/>
    <col min="10241" max="10242" width="4.28515625" style="9" customWidth="1"/>
    <col min="10243" max="10243" width="5.5703125" style="9" customWidth="1"/>
    <col min="10244" max="10244" width="5.28515625" style="9" customWidth="1"/>
    <col min="10245" max="10245" width="44.7109375" style="9" customWidth="1"/>
    <col min="10246" max="10246" width="15.85546875" style="9" bestFit="1" customWidth="1"/>
    <col min="10247" max="10247" width="17.28515625" style="9" customWidth="1"/>
    <col min="10248" max="10248" width="16.7109375" style="9" customWidth="1"/>
    <col min="10249" max="10249" width="11.42578125" style="9"/>
    <col min="10250" max="10250" width="16.28515625" style="9" bestFit="1" customWidth="1"/>
    <col min="10251" max="10251" width="21.7109375" style="9" bestFit="1" customWidth="1"/>
    <col min="10252" max="10496" width="11.42578125" style="9"/>
    <col min="10497" max="10498" width="4.28515625" style="9" customWidth="1"/>
    <col min="10499" max="10499" width="5.5703125" style="9" customWidth="1"/>
    <col min="10500" max="10500" width="5.28515625" style="9" customWidth="1"/>
    <col min="10501" max="10501" width="44.7109375" style="9" customWidth="1"/>
    <col min="10502" max="10502" width="15.85546875" style="9" bestFit="1" customWidth="1"/>
    <col min="10503" max="10503" width="17.28515625" style="9" customWidth="1"/>
    <col min="10504" max="10504" width="16.7109375" style="9" customWidth="1"/>
    <col min="10505" max="10505" width="11.42578125" style="9"/>
    <col min="10506" max="10506" width="16.28515625" style="9" bestFit="1" customWidth="1"/>
    <col min="10507" max="10507" width="21.7109375" style="9" bestFit="1" customWidth="1"/>
    <col min="10508" max="10752" width="11.42578125" style="9"/>
    <col min="10753" max="10754" width="4.28515625" style="9" customWidth="1"/>
    <col min="10755" max="10755" width="5.5703125" style="9" customWidth="1"/>
    <col min="10756" max="10756" width="5.28515625" style="9" customWidth="1"/>
    <col min="10757" max="10757" width="44.7109375" style="9" customWidth="1"/>
    <col min="10758" max="10758" width="15.85546875" style="9" bestFit="1" customWidth="1"/>
    <col min="10759" max="10759" width="17.28515625" style="9" customWidth="1"/>
    <col min="10760" max="10760" width="16.7109375" style="9" customWidth="1"/>
    <col min="10761" max="10761" width="11.42578125" style="9"/>
    <col min="10762" max="10762" width="16.28515625" style="9" bestFit="1" customWidth="1"/>
    <col min="10763" max="10763" width="21.7109375" style="9" bestFit="1" customWidth="1"/>
    <col min="10764" max="11008" width="11.42578125" style="9"/>
    <col min="11009" max="11010" width="4.28515625" style="9" customWidth="1"/>
    <col min="11011" max="11011" width="5.5703125" style="9" customWidth="1"/>
    <col min="11012" max="11012" width="5.28515625" style="9" customWidth="1"/>
    <col min="11013" max="11013" width="44.7109375" style="9" customWidth="1"/>
    <col min="11014" max="11014" width="15.85546875" style="9" bestFit="1" customWidth="1"/>
    <col min="11015" max="11015" width="17.28515625" style="9" customWidth="1"/>
    <col min="11016" max="11016" width="16.7109375" style="9" customWidth="1"/>
    <col min="11017" max="11017" width="11.42578125" style="9"/>
    <col min="11018" max="11018" width="16.28515625" style="9" bestFit="1" customWidth="1"/>
    <col min="11019" max="11019" width="21.7109375" style="9" bestFit="1" customWidth="1"/>
    <col min="11020" max="11264" width="11.42578125" style="9"/>
    <col min="11265" max="11266" width="4.28515625" style="9" customWidth="1"/>
    <col min="11267" max="11267" width="5.5703125" style="9" customWidth="1"/>
    <col min="11268" max="11268" width="5.28515625" style="9" customWidth="1"/>
    <col min="11269" max="11269" width="44.7109375" style="9" customWidth="1"/>
    <col min="11270" max="11270" width="15.85546875" style="9" bestFit="1" customWidth="1"/>
    <col min="11271" max="11271" width="17.28515625" style="9" customWidth="1"/>
    <col min="11272" max="11272" width="16.7109375" style="9" customWidth="1"/>
    <col min="11273" max="11273" width="11.42578125" style="9"/>
    <col min="11274" max="11274" width="16.28515625" style="9" bestFit="1" customWidth="1"/>
    <col min="11275" max="11275" width="21.7109375" style="9" bestFit="1" customWidth="1"/>
    <col min="11276" max="11520" width="11.42578125" style="9"/>
    <col min="11521" max="11522" width="4.28515625" style="9" customWidth="1"/>
    <col min="11523" max="11523" width="5.5703125" style="9" customWidth="1"/>
    <col min="11524" max="11524" width="5.28515625" style="9" customWidth="1"/>
    <col min="11525" max="11525" width="44.7109375" style="9" customWidth="1"/>
    <col min="11526" max="11526" width="15.85546875" style="9" bestFit="1" customWidth="1"/>
    <col min="11527" max="11527" width="17.28515625" style="9" customWidth="1"/>
    <col min="11528" max="11528" width="16.7109375" style="9" customWidth="1"/>
    <col min="11529" max="11529" width="11.42578125" style="9"/>
    <col min="11530" max="11530" width="16.28515625" style="9" bestFit="1" customWidth="1"/>
    <col min="11531" max="11531" width="21.7109375" style="9" bestFit="1" customWidth="1"/>
    <col min="11532" max="11776" width="11.42578125" style="9"/>
    <col min="11777" max="11778" width="4.28515625" style="9" customWidth="1"/>
    <col min="11779" max="11779" width="5.5703125" style="9" customWidth="1"/>
    <col min="11780" max="11780" width="5.28515625" style="9" customWidth="1"/>
    <col min="11781" max="11781" width="44.7109375" style="9" customWidth="1"/>
    <col min="11782" max="11782" width="15.85546875" style="9" bestFit="1" customWidth="1"/>
    <col min="11783" max="11783" width="17.28515625" style="9" customWidth="1"/>
    <col min="11784" max="11784" width="16.7109375" style="9" customWidth="1"/>
    <col min="11785" max="11785" width="11.42578125" style="9"/>
    <col min="11786" max="11786" width="16.28515625" style="9" bestFit="1" customWidth="1"/>
    <col min="11787" max="11787" width="21.7109375" style="9" bestFit="1" customWidth="1"/>
    <col min="11788" max="12032" width="11.42578125" style="9"/>
    <col min="12033" max="12034" width="4.28515625" style="9" customWidth="1"/>
    <col min="12035" max="12035" width="5.5703125" style="9" customWidth="1"/>
    <col min="12036" max="12036" width="5.28515625" style="9" customWidth="1"/>
    <col min="12037" max="12037" width="44.7109375" style="9" customWidth="1"/>
    <col min="12038" max="12038" width="15.85546875" style="9" bestFit="1" customWidth="1"/>
    <col min="12039" max="12039" width="17.28515625" style="9" customWidth="1"/>
    <col min="12040" max="12040" width="16.7109375" style="9" customWidth="1"/>
    <col min="12041" max="12041" width="11.42578125" style="9"/>
    <col min="12042" max="12042" width="16.28515625" style="9" bestFit="1" customWidth="1"/>
    <col min="12043" max="12043" width="21.7109375" style="9" bestFit="1" customWidth="1"/>
    <col min="12044" max="12288" width="11.42578125" style="9"/>
    <col min="12289" max="12290" width="4.28515625" style="9" customWidth="1"/>
    <col min="12291" max="12291" width="5.5703125" style="9" customWidth="1"/>
    <col min="12292" max="12292" width="5.28515625" style="9" customWidth="1"/>
    <col min="12293" max="12293" width="44.7109375" style="9" customWidth="1"/>
    <col min="12294" max="12294" width="15.85546875" style="9" bestFit="1" customWidth="1"/>
    <col min="12295" max="12295" width="17.28515625" style="9" customWidth="1"/>
    <col min="12296" max="12296" width="16.7109375" style="9" customWidth="1"/>
    <col min="12297" max="12297" width="11.42578125" style="9"/>
    <col min="12298" max="12298" width="16.28515625" style="9" bestFit="1" customWidth="1"/>
    <col min="12299" max="12299" width="21.7109375" style="9" bestFit="1" customWidth="1"/>
    <col min="12300" max="12544" width="11.42578125" style="9"/>
    <col min="12545" max="12546" width="4.28515625" style="9" customWidth="1"/>
    <col min="12547" max="12547" width="5.5703125" style="9" customWidth="1"/>
    <col min="12548" max="12548" width="5.28515625" style="9" customWidth="1"/>
    <col min="12549" max="12549" width="44.7109375" style="9" customWidth="1"/>
    <col min="12550" max="12550" width="15.85546875" style="9" bestFit="1" customWidth="1"/>
    <col min="12551" max="12551" width="17.28515625" style="9" customWidth="1"/>
    <col min="12552" max="12552" width="16.7109375" style="9" customWidth="1"/>
    <col min="12553" max="12553" width="11.42578125" style="9"/>
    <col min="12554" max="12554" width="16.28515625" style="9" bestFit="1" customWidth="1"/>
    <col min="12555" max="12555" width="21.7109375" style="9" bestFit="1" customWidth="1"/>
    <col min="12556" max="12800" width="11.42578125" style="9"/>
    <col min="12801" max="12802" width="4.28515625" style="9" customWidth="1"/>
    <col min="12803" max="12803" width="5.5703125" style="9" customWidth="1"/>
    <col min="12804" max="12804" width="5.28515625" style="9" customWidth="1"/>
    <col min="12805" max="12805" width="44.7109375" style="9" customWidth="1"/>
    <col min="12806" max="12806" width="15.85546875" style="9" bestFit="1" customWidth="1"/>
    <col min="12807" max="12807" width="17.28515625" style="9" customWidth="1"/>
    <col min="12808" max="12808" width="16.7109375" style="9" customWidth="1"/>
    <col min="12809" max="12809" width="11.42578125" style="9"/>
    <col min="12810" max="12810" width="16.28515625" style="9" bestFit="1" customWidth="1"/>
    <col min="12811" max="12811" width="21.7109375" style="9" bestFit="1" customWidth="1"/>
    <col min="12812" max="13056" width="11.42578125" style="9"/>
    <col min="13057" max="13058" width="4.28515625" style="9" customWidth="1"/>
    <col min="13059" max="13059" width="5.5703125" style="9" customWidth="1"/>
    <col min="13060" max="13060" width="5.28515625" style="9" customWidth="1"/>
    <col min="13061" max="13061" width="44.7109375" style="9" customWidth="1"/>
    <col min="13062" max="13062" width="15.85546875" style="9" bestFit="1" customWidth="1"/>
    <col min="13063" max="13063" width="17.28515625" style="9" customWidth="1"/>
    <col min="13064" max="13064" width="16.7109375" style="9" customWidth="1"/>
    <col min="13065" max="13065" width="11.42578125" style="9"/>
    <col min="13066" max="13066" width="16.28515625" style="9" bestFit="1" customWidth="1"/>
    <col min="13067" max="13067" width="21.7109375" style="9" bestFit="1" customWidth="1"/>
    <col min="13068" max="13312" width="11.42578125" style="9"/>
    <col min="13313" max="13314" width="4.28515625" style="9" customWidth="1"/>
    <col min="13315" max="13315" width="5.5703125" style="9" customWidth="1"/>
    <col min="13316" max="13316" width="5.28515625" style="9" customWidth="1"/>
    <col min="13317" max="13317" width="44.7109375" style="9" customWidth="1"/>
    <col min="13318" max="13318" width="15.85546875" style="9" bestFit="1" customWidth="1"/>
    <col min="13319" max="13319" width="17.28515625" style="9" customWidth="1"/>
    <col min="13320" max="13320" width="16.7109375" style="9" customWidth="1"/>
    <col min="13321" max="13321" width="11.42578125" style="9"/>
    <col min="13322" max="13322" width="16.28515625" style="9" bestFit="1" customWidth="1"/>
    <col min="13323" max="13323" width="21.7109375" style="9" bestFit="1" customWidth="1"/>
    <col min="13324" max="13568" width="11.42578125" style="9"/>
    <col min="13569" max="13570" width="4.28515625" style="9" customWidth="1"/>
    <col min="13571" max="13571" width="5.5703125" style="9" customWidth="1"/>
    <col min="13572" max="13572" width="5.28515625" style="9" customWidth="1"/>
    <col min="13573" max="13573" width="44.7109375" style="9" customWidth="1"/>
    <col min="13574" max="13574" width="15.85546875" style="9" bestFit="1" customWidth="1"/>
    <col min="13575" max="13575" width="17.28515625" style="9" customWidth="1"/>
    <col min="13576" max="13576" width="16.7109375" style="9" customWidth="1"/>
    <col min="13577" max="13577" width="11.42578125" style="9"/>
    <col min="13578" max="13578" width="16.28515625" style="9" bestFit="1" customWidth="1"/>
    <col min="13579" max="13579" width="21.7109375" style="9" bestFit="1" customWidth="1"/>
    <col min="13580" max="13824" width="11.42578125" style="9"/>
    <col min="13825" max="13826" width="4.28515625" style="9" customWidth="1"/>
    <col min="13827" max="13827" width="5.5703125" style="9" customWidth="1"/>
    <col min="13828" max="13828" width="5.28515625" style="9" customWidth="1"/>
    <col min="13829" max="13829" width="44.7109375" style="9" customWidth="1"/>
    <col min="13830" max="13830" width="15.85546875" style="9" bestFit="1" customWidth="1"/>
    <col min="13831" max="13831" width="17.28515625" style="9" customWidth="1"/>
    <col min="13832" max="13832" width="16.7109375" style="9" customWidth="1"/>
    <col min="13833" max="13833" width="11.42578125" style="9"/>
    <col min="13834" max="13834" width="16.28515625" style="9" bestFit="1" customWidth="1"/>
    <col min="13835" max="13835" width="21.7109375" style="9" bestFit="1" customWidth="1"/>
    <col min="13836" max="14080" width="11.42578125" style="9"/>
    <col min="14081" max="14082" width="4.28515625" style="9" customWidth="1"/>
    <col min="14083" max="14083" width="5.5703125" style="9" customWidth="1"/>
    <col min="14084" max="14084" width="5.28515625" style="9" customWidth="1"/>
    <col min="14085" max="14085" width="44.7109375" style="9" customWidth="1"/>
    <col min="14086" max="14086" width="15.85546875" style="9" bestFit="1" customWidth="1"/>
    <col min="14087" max="14087" width="17.28515625" style="9" customWidth="1"/>
    <col min="14088" max="14088" width="16.7109375" style="9" customWidth="1"/>
    <col min="14089" max="14089" width="11.42578125" style="9"/>
    <col min="14090" max="14090" width="16.28515625" style="9" bestFit="1" customWidth="1"/>
    <col min="14091" max="14091" width="21.7109375" style="9" bestFit="1" customWidth="1"/>
    <col min="14092" max="14336" width="11.42578125" style="9"/>
    <col min="14337" max="14338" width="4.28515625" style="9" customWidth="1"/>
    <col min="14339" max="14339" width="5.5703125" style="9" customWidth="1"/>
    <col min="14340" max="14340" width="5.28515625" style="9" customWidth="1"/>
    <col min="14341" max="14341" width="44.7109375" style="9" customWidth="1"/>
    <col min="14342" max="14342" width="15.85546875" style="9" bestFit="1" customWidth="1"/>
    <col min="14343" max="14343" width="17.28515625" style="9" customWidth="1"/>
    <col min="14344" max="14344" width="16.7109375" style="9" customWidth="1"/>
    <col min="14345" max="14345" width="11.42578125" style="9"/>
    <col min="14346" max="14346" width="16.28515625" style="9" bestFit="1" customWidth="1"/>
    <col min="14347" max="14347" width="21.7109375" style="9" bestFit="1" customWidth="1"/>
    <col min="14348" max="14592" width="11.42578125" style="9"/>
    <col min="14593" max="14594" width="4.28515625" style="9" customWidth="1"/>
    <col min="14595" max="14595" width="5.5703125" style="9" customWidth="1"/>
    <col min="14596" max="14596" width="5.28515625" style="9" customWidth="1"/>
    <col min="14597" max="14597" width="44.7109375" style="9" customWidth="1"/>
    <col min="14598" max="14598" width="15.85546875" style="9" bestFit="1" customWidth="1"/>
    <col min="14599" max="14599" width="17.28515625" style="9" customWidth="1"/>
    <col min="14600" max="14600" width="16.7109375" style="9" customWidth="1"/>
    <col min="14601" max="14601" width="11.42578125" style="9"/>
    <col min="14602" max="14602" width="16.28515625" style="9" bestFit="1" customWidth="1"/>
    <col min="14603" max="14603" width="21.7109375" style="9" bestFit="1" customWidth="1"/>
    <col min="14604" max="14848" width="11.42578125" style="9"/>
    <col min="14849" max="14850" width="4.28515625" style="9" customWidth="1"/>
    <col min="14851" max="14851" width="5.5703125" style="9" customWidth="1"/>
    <col min="14852" max="14852" width="5.28515625" style="9" customWidth="1"/>
    <col min="14853" max="14853" width="44.7109375" style="9" customWidth="1"/>
    <col min="14854" max="14854" width="15.85546875" style="9" bestFit="1" customWidth="1"/>
    <col min="14855" max="14855" width="17.28515625" style="9" customWidth="1"/>
    <col min="14856" max="14856" width="16.7109375" style="9" customWidth="1"/>
    <col min="14857" max="14857" width="11.42578125" style="9"/>
    <col min="14858" max="14858" width="16.28515625" style="9" bestFit="1" customWidth="1"/>
    <col min="14859" max="14859" width="21.7109375" style="9" bestFit="1" customWidth="1"/>
    <col min="14860" max="15104" width="11.42578125" style="9"/>
    <col min="15105" max="15106" width="4.28515625" style="9" customWidth="1"/>
    <col min="15107" max="15107" width="5.5703125" style="9" customWidth="1"/>
    <col min="15108" max="15108" width="5.28515625" style="9" customWidth="1"/>
    <col min="15109" max="15109" width="44.7109375" style="9" customWidth="1"/>
    <col min="15110" max="15110" width="15.85546875" style="9" bestFit="1" customWidth="1"/>
    <col min="15111" max="15111" width="17.28515625" style="9" customWidth="1"/>
    <col min="15112" max="15112" width="16.7109375" style="9" customWidth="1"/>
    <col min="15113" max="15113" width="11.42578125" style="9"/>
    <col min="15114" max="15114" width="16.28515625" style="9" bestFit="1" customWidth="1"/>
    <col min="15115" max="15115" width="21.7109375" style="9" bestFit="1" customWidth="1"/>
    <col min="15116" max="15360" width="11.42578125" style="9"/>
    <col min="15361" max="15362" width="4.28515625" style="9" customWidth="1"/>
    <col min="15363" max="15363" width="5.5703125" style="9" customWidth="1"/>
    <col min="15364" max="15364" width="5.28515625" style="9" customWidth="1"/>
    <col min="15365" max="15365" width="44.7109375" style="9" customWidth="1"/>
    <col min="15366" max="15366" width="15.85546875" style="9" bestFit="1" customWidth="1"/>
    <col min="15367" max="15367" width="17.28515625" style="9" customWidth="1"/>
    <col min="15368" max="15368" width="16.7109375" style="9" customWidth="1"/>
    <col min="15369" max="15369" width="11.42578125" style="9"/>
    <col min="15370" max="15370" width="16.28515625" style="9" bestFit="1" customWidth="1"/>
    <col min="15371" max="15371" width="21.7109375" style="9" bestFit="1" customWidth="1"/>
    <col min="15372" max="15616" width="11.42578125" style="9"/>
    <col min="15617" max="15618" width="4.28515625" style="9" customWidth="1"/>
    <col min="15619" max="15619" width="5.5703125" style="9" customWidth="1"/>
    <col min="15620" max="15620" width="5.28515625" style="9" customWidth="1"/>
    <col min="15621" max="15621" width="44.7109375" style="9" customWidth="1"/>
    <col min="15622" max="15622" width="15.85546875" style="9" bestFit="1" customWidth="1"/>
    <col min="15623" max="15623" width="17.28515625" style="9" customWidth="1"/>
    <col min="15624" max="15624" width="16.7109375" style="9" customWidth="1"/>
    <col min="15625" max="15625" width="11.42578125" style="9"/>
    <col min="15626" max="15626" width="16.28515625" style="9" bestFit="1" customWidth="1"/>
    <col min="15627" max="15627" width="21.7109375" style="9" bestFit="1" customWidth="1"/>
    <col min="15628" max="15872" width="11.42578125" style="9"/>
    <col min="15873" max="15874" width="4.28515625" style="9" customWidth="1"/>
    <col min="15875" max="15875" width="5.5703125" style="9" customWidth="1"/>
    <col min="15876" max="15876" width="5.28515625" style="9" customWidth="1"/>
    <col min="15877" max="15877" width="44.7109375" style="9" customWidth="1"/>
    <col min="15878" max="15878" width="15.85546875" style="9" bestFit="1" customWidth="1"/>
    <col min="15879" max="15879" width="17.28515625" style="9" customWidth="1"/>
    <col min="15880" max="15880" width="16.7109375" style="9" customWidth="1"/>
    <col min="15881" max="15881" width="11.42578125" style="9"/>
    <col min="15882" max="15882" width="16.28515625" style="9" bestFit="1" customWidth="1"/>
    <col min="15883" max="15883" width="21.7109375" style="9" bestFit="1" customWidth="1"/>
    <col min="15884" max="16128" width="11.42578125" style="9"/>
    <col min="16129" max="16130" width="4.28515625" style="9" customWidth="1"/>
    <col min="16131" max="16131" width="5.5703125" style="9" customWidth="1"/>
    <col min="16132" max="16132" width="5.28515625" style="9" customWidth="1"/>
    <col min="16133" max="16133" width="44.7109375" style="9" customWidth="1"/>
    <col min="16134" max="16134" width="15.85546875" style="9" bestFit="1" customWidth="1"/>
    <col min="16135" max="16135" width="17.28515625" style="9" customWidth="1"/>
    <col min="16136" max="16136" width="16.7109375" style="9" customWidth="1"/>
    <col min="16137" max="16137" width="11.42578125" style="9"/>
    <col min="16138" max="16138" width="16.28515625" style="9" bestFit="1" customWidth="1"/>
    <col min="16139" max="16139" width="21.7109375" style="9" bestFit="1" customWidth="1"/>
    <col min="16140" max="16384" width="11.42578125" style="9"/>
  </cols>
  <sheetData>
    <row r="2" spans="1:10" ht="15" x14ac:dyDescent="0.25">
      <c r="A2" s="228"/>
      <c r="B2" s="228"/>
      <c r="C2" s="228"/>
      <c r="D2" s="228"/>
      <c r="E2" s="228"/>
      <c r="F2" s="228"/>
      <c r="G2" s="228"/>
      <c r="H2" s="228"/>
    </row>
    <row r="3" spans="1:10" ht="18" x14ac:dyDescent="0.2">
      <c r="A3" s="229" t="s">
        <v>226</v>
      </c>
      <c r="B3" s="229"/>
      <c r="C3" s="229"/>
      <c r="D3" s="229"/>
      <c r="E3" s="229"/>
      <c r="F3" s="229"/>
      <c r="G3" s="229"/>
      <c r="H3" s="229"/>
    </row>
    <row r="4" spans="1:10" s="79" customFormat="1" ht="18" x14ac:dyDescent="0.2">
      <c r="A4" s="229" t="s">
        <v>209</v>
      </c>
      <c r="B4" s="229"/>
      <c r="C4" s="229"/>
      <c r="D4" s="229"/>
      <c r="E4" s="229"/>
      <c r="F4" s="229"/>
      <c r="G4" s="230"/>
      <c r="H4" s="230"/>
    </row>
    <row r="5" spans="1:10" ht="18" x14ac:dyDescent="0.25">
      <c r="A5" s="80"/>
      <c r="B5" s="81"/>
      <c r="C5" s="81"/>
      <c r="D5" s="81"/>
      <c r="E5" s="81"/>
    </row>
    <row r="6" spans="1:10" ht="26.25" x14ac:dyDescent="0.25">
      <c r="A6" s="82"/>
      <c r="B6" s="83"/>
      <c r="C6" s="83"/>
      <c r="D6" s="84"/>
      <c r="E6" s="85"/>
      <c r="F6" s="86" t="s">
        <v>173</v>
      </c>
      <c r="G6" s="86" t="s">
        <v>174</v>
      </c>
      <c r="H6" s="87" t="s">
        <v>175</v>
      </c>
      <c r="I6" s="88"/>
    </row>
    <row r="7" spans="1:10" ht="15.75" x14ac:dyDescent="0.25">
      <c r="A7" s="231" t="s">
        <v>132</v>
      </c>
      <c r="B7" s="232"/>
      <c r="C7" s="232"/>
      <c r="D7" s="232"/>
      <c r="E7" s="233"/>
      <c r="F7" s="89">
        <f>+F8+F9</f>
        <v>1033921</v>
      </c>
      <c r="G7" s="89">
        <f>G8+G9</f>
        <v>0</v>
      </c>
      <c r="H7" s="89">
        <f>+H8+H9</f>
        <v>0</v>
      </c>
      <c r="I7" s="90"/>
    </row>
    <row r="8" spans="1:10" ht="15.75" x14ac:dyDescent="0.25">
      <c r="A8" s="234" t="s">
        <v>133</v>
      </c>
      <c r="B8" s="235"/>
      <c r="C8" s="235"/>
      <c r="D8" s="235"/>
      <c r="E8" s="236"/>
      <c r="F8" s="91">
        <v>1033921</v>
      </c>
      <c r="G8" s="91"/>
      <c r="H8" s="91"/>
    </row>
    <row r="9" spans="1:10" ht="15.75" x14ac:dyDescent="0.25">
      <c r="A9" s="237" t="s">
        <v>195</v>
      </c>
      <c r="B9" s="236"/>
      <c r="C9" s="236"/>
      <c r="D9" s="236"/>
      <c r="E9" s="236"/>
      <c r="F9" s="91">
        <v>0</v>
      </c>
      <c r="G9" s="91">
        <v>0</v>
      </c>
      <c r="H9" s="91"/>
    </row>
    <row r="10" spans="1:10" ht="15.75" x14ac:dyDescent="0.25">
      <c r="A10" s="92" t="s">
        <v>134</v>
      </c>
      <c r="B10" s="93"/>
      <c r="C10" s="93"/>
      <c r="D10" s="93"/>
      <c r="E10" s="93"/>
      <c r="F10" s="89">
        <f>+F11+F12</f>
        <v>1038925.58</v>
      </c>
      <c r="G10" s="89">
        <f>+G11+G12</f>
        <v>0</v>
      </c>
      <c r="H10" s="89">
        <f>+H11+H12</f>
        <v>0</v>
      </c>
    </row>
    <row r="11" spans="1:10" ht="15.75" x14ac:dyDescent="0.25">
      <c r="A11" s="238" t="s">
        <v>135</v>
      </c>
      <c r="B11" s="235"/>
      <c r="C11" s="235"/>
      <c r="D11" s="235"/>
      <c r="E11" s="239"/>
      <c r="F11" s="91">
        <v>994174</v>
      </c>
      <c r="G11" s="91"/>
      <c r="H11" s="94"/>
      <c r="I11" s="67"/>
      <c r="J11" s="67"/>
    </row>
    <row r="12" spans="1:10" ht="15.75" x14ac:dyDescent="0.25">
      <c r="A12" s="240" t="s">
        <v>196</v>
      </c>
      <c r="B12" s="236"/>
      <c r="C12" s="236"/>
      <c r="D12" s="236"/>
      <c r="E12" s="236"/>
      <c r="F12" s="219">
        <v>44751.58</v>
      </c>
      <c r="G12" s="95"/>
      <c r="H12" s="94"/>
      <c r="I12" s="67"/>
      <c r="J12" s="67"/>
    </row>
    <row r="13" spans="1:10" ht="15.75" x14ac:dyDescent="0.25">
      <c r="A13" s="241" t="s">
        <v>136</v>
      </c>
      <c r="B13" s="232"/>
      <c r="C13" s="232"/>
      <c r="D13" s="232"/>
      <c r="E13" s="232"/>
      <c r="F13" s="220">
        <f>+F7-F10</f>
        <v>-5004.5799999999581</v>
      </c>
      <c r="G13" s="96">
        <f>+G7-G10</f>
        <v>0</v>
      </c>
      <c r="H13" s="96">
        <f>+H7-H10</f>
        <v>0</v>
      </c>
      <c r="J13" s="67"/>
    </row>
    <row r="14" spans="1:10" ht="18" x14ac:dyDescent="0.2">
      <c r="A14" s="229"/>
      <c r="B14" s="242"/>
      <c r="C14" s="242"/>
      <c r="D14" s="242"/>
      <c r="E14" s="242"/>
      <c r="F14" s="243"/>
      <c r="G14" s="243"/>
      <c r="H14" s="243"/>
    </row>
    <row r="15" spans="1:10" ht="26.25" x14ac:dyDescent="0.25">
      <c r="A15" s="82"/>
      <c r="B15" s="83"/>
      <c r="C15" s="83"/>
      <c r="D15" s="84"/>
      <c r="E15" s="85"/>
      <c r="F15" s="86" t="s">
        <v>173</v>
      </c>
      <c r="G15" s="86" t="s">
        <v>174</v>
      </c>
      <c r="H15" s="87" t="s">
        <v>175</v>
      </c>
      <c r="J15" s="67"/>
    </row>
    <row r="16" spans="1:10" ht="15.75" x14ac:dyDescent="0.25">
      <c r="A16" s="244" t="s">
        <v>197</v>
      </c>
      <c r="B16" s="245"/>
      <c r="C16" s="245"/>
      <c r="D16" s="245"/>
      <c r="E16" s="246"/>
      <c r="F16" s="97"/>
      <c r="G16" s="97"/>
      <c r="H16" s="98"/>
      <c r="J16" s="67"/>
    </row>
    <row r="17" spans="1:11" ht="15.75" x14ac:dyDescent="0.25">
      <c r="A17" s="225" t="s">
        <v>198</v>
      </c>
      <c r="B17" s="226"/>
      <c r="C17" s="226"/>
      <c r="D17" s="226"/>
      <c r="E17" s="227"/>
      <c r="F17" s="221">
        <v>5004.58</v>
      </c>
      <c r="G17" s="99"/>
      <c r="H17" s="96"/>
      <c r="J17" s="67"/>
    </row>
    <row r="18" spans="1:11" s="72" customFormat="1" ht="18" x14ac:dyDescent="0.25">
      <c r="A18" s="249"/>
      <c r="B18" s="242"/>
      <c r="C18" s="242"/>
      <c r="D18" s="242"/>
      <c r="E18" s="242"/>
      <c r="F18" s="243"/>
      <c r="G18" s="243"/>
      <c r="H18" s="243"/>
      <c r="J18" s="100"/>
    </row>
    <row r="19" spans="1:11" s="72" customFormat="1" ht="26.25" x14ac:dyDescent="0.25">
      <c r="A19" s="82"/>
      <c r="B19" s="83"/>
      <c r="C19" s="83"/>
      <c r="D19" s="84"/>
      <c r="E19" s="85"/>
      <c r="F19" s="86" t="s">
        <v>173</v>
      </c>
      <c r="G19" s="86" t="s">
        <v>174</v>
      </c>
      <c r="H19" s="87" t="s">
        <v>175</v>
      </c>
      <c r="J19" s="100"/>
      <c r="K19" s="100"/>
    </row>
    <row r="20" spans="1:11" s="72" customFormat="1" ht="18" x14ac:dyDescent="0.25">
      <c r="A20" s="234" t="s">
        <v>137</v>
      </c>
      <c r="B20" s="235"/>
      <c r="C20" s="235"/>
      <c r="D20" s="235"/>
      <c r="E20" s="235"/>
      <c r="F20" s="95"/>
      <c r="G20" s="95"/>
      <c r="H20" s="95"/>
      <c r="J20" s="100"/>
    </row>
    <row r="21" spans="1:11" s="72" customFormat="1" ht="18" x14ac:dyDescent="0.25">
      <c r="A21" s="234" t="s">
        <v>138</v>
      </c>
      <c r="B21" s="235"/>
      <c r="C21" s="235"/>
      <c r="D21" s="235"/>
      <c r="E21" s="235"/>
      <c r="F21" s="95"/>
      <c r="G21" s="95"/>
      <c r="H21" s="95"/>
    </row>
    <row r="22" spans="1:11" s="72" customFormat="1" ht="18" x14ac:dyDescent="0.25">
      <c r="A22" s="241" t="s">
        <v>139</v>
      </c>
      <c r="B22" s="232"/>
      <c r="C22" s="232"/>
      <c r="D22" s="232"/>
      <c r="E22" s="232"/>
      <c r="F22" s="89">
        <f>F20-F21</f>
        <v>0</v>
      </c>
      <c r="G22" s="89">
        <f>G20-G21</f>
        <v>0</v>
      </c>
      <c r="H22" s="89">
        <f>H20-H21</f>
        <v>0</v>
      </c>
      <c r="J22" s="101"/>
      <c r="K22" s="100"/>
    </row>
    <row r="23" spans="1:11" s="72" customFormat="1" ht="18" x14ac:dyDescent="0.25">
      <c r="A23" s="249"/>
      <c r="B23" s="242"/>
      <c r="C23" s="242"/>
      <c r="D23" s="242"/>
      <c r="E23" s="242"/>
      <c r="F23" s="243"/>
      <c r="G23" s="243"/>
      <c r="H23" s="243"/>
    </row>
    <row r="24" spans="1:11" s="72" customFormat="1" ht="18" x14ac:dyDescent="0.25">
      <c r="A24" s="238" t="s">
        <v>140</v>
      </c>
      <c r="B24" s="235"/>
      <c r="C24" s="235"/>
      <c r="D24" s="235"/>
      <c r="E24" s="235"/>
      <c r="F24" s="95" t="str">
        <f>IF((F13+F17+F22)&lt;&gt;0,"NESLAGANJE ZBROJA",(F13+F17+F22))</f>
        <v>NESLAGANJE ZBROJA</v>
      </c>
      <c r="G24" s="95">
        <f>IF((G13+G17+G22)&lt;&gt;0,"NESLAGANJE ZBROJA",(G13+G17+G22))</f>
        <v>0</v>
      </c>
      <c r="H24" s="95">
        <f>IF((H13+H17+H22)&lt;&gt;0,"NESLAGANJE ZBROJA",(H13+H17+H22))</f>
        <v>0</v>
      </c>
    </row>
    <row r="25" spans="1:11" s="72" customFormat="1" ht="18" customHeight="1" x14ac:dyDescent="0.25">
      <c r="A25" s="102"/>
      <c r="B25" s="81"/>
      <c r="C25" s="81"/>
      <c r="D25" s="81"/>
      <c r="E25" s="81"/>
    </row>
    <row r="26" spans="1:11" ht="13.5" x14ac:dyDescent="0.25">
      <c r="A26" s="247" t="s">
        <v>199</v>
      </c>
      <c r="B26" s="248"/>
      <c r="C26" s="248"/>
      <c r="D26" s="248"/>
      <c r="E26" s="248"/>
      <c r="F26" s="248"/>
      <c r="G26" s="248"/>
      <c r="H26" s="248"/>
    </row>
    <row r="27" spans="1:11" x14ac:dyDescent="0.2">
      <c r="E27" s="104"/>
    </row>
    <row r="31" spans="1:11" x14ac:dyDescent="0.2">
      <c r="F31" s="67"/>
      <c r="G31" s="67"/>
      <c r="H31" s="67"/>
    </row>
    <row r="32" spans="1:11" x14ac:dyDescent="0.2">
      <c r="F32" s="67"/>
      <c r="G32" s="67"/>
      <c r="H32" s="67"/>
    </row>
    <row r="33" spans="5:8" x14ac:dyDescent="0.2">
      <c r="E33" s="105"/>
      <c r="F33" s="69"/>
      <c r="G33" s="69"/>
      <c r="H33" s="69"/>
    </row>
    <row r="34" spans="5:8" x14ac:dyDescent="0.2">
      <c r="E34" s="105"/>
      <c r="F34" s="67"/>
      <c r="G34" s="67"/>
      <c r="H34" s="67"/>
    </row>
    <row r="35" spans="5:8" x14ac:dyDescent="0.2">
      <c r="E35" s="105"/>
      <c r="F35" s="67"/>
      <c r="G35" s="67"/>
      <c r="H35" s="67"/>
    </row>
    <row r="36" spans="5:8" x14ac:dyDescent="0.2">
      <c r="E36" s="105"/>
      <c r="F36" s="67"/>
      <c r="G36" s="67"/>
      <c r="H36" s="67"/>
    </row>
    <row r="37" spans="5:8" x14ac:dyDescent="0.2">
      <c r="E37" s="105"/>
      <c r="F37" s="67"/>
      <c r="G37" s="67"/>
      <c r="H37" s="67"/>
    </row>
    <row r="38" spans="5:8" x14ac:dyDescent="0.2">
      <c r="E38" s="105"/>
    </row>
    <row r="43" spans="5:8" x14ac:dyDescent="0.2">
      <c r="F43" s="67"/>
    </row>
    <row r="44" spans="5:8" x14ac:dyDescent="0.2">
      <c r="F44" s="67"/>
    </row>
    <row r="45" spans="5:8" x14ac:dyDescent="0.2">
      <c r="F45" s="67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opLeftCell="A22" zoomScaleNormal="100" workbookViewId="0">
      <selection activeCell="F3" sqref="F3"/>
    </sheetView>
  </sheetViews>
  <sheetFormatPr defaultColWidth="11.42578125" defaultRowHeight="12.75" x14ac:dyDescent="0.2"/>
  <cols>
    <col min="1" max="1" width="29.28515625" style="42" customWidth="1"/>
    <col min="2" max="3" width="17.5703125" style="42" customWidth="1"/>
    <col min="4" max="4" width="17.5703125" style="73" customWidth="1"/>
    <col min="5" max="8" width="17.5703125" style="9" customWidth="1"/>
    <col min="9" max="9" width="7.85546875" style="9" customWidth="1"/>
    <col min="10" max="10" width="14.28515625" style="9" customWidth="1"/>
    <col min="11" max="11" width="7.85546875" style="9" customWidth="1"/>
    <col min="12" max="256" width="11.42578125" style="9"/>
    <col min="257" max="257" width="16" style="9" customWidth="1"/>
    <col min="258" max="264" width="17.5703125" style="9" customWidth="1"/>
    <col min="265" max="265" width="7.85546875" style="9" customWidth="1"/>
    <col min="266" max="266" width="14.28515625" style="9" customWidth="1"/>
    <col min="267" max="267" width="7.85546875" style="9" customWidth="1"/>
    <col min="268" max="512" width="11.42578125" style="9"/>
    <col min="513" max="513" width="16" style="9" customWidth="1"/>
    <col min="514" max="520" width="17.5703125" style="9" customWidth="1"/>
    <col min="521" max="521" width="7.85546875" style="9" customWidth="1"/>
    <col min="522" max="522" width="14.28515625" style="9" customWidth="1"/>
    <col min="523" max="523" width="7.85546875" style="9" customWidth="1"/>
    <col min="524" max="768" width="11.42578125" style="9"/>
    <col min="769" max="769" width="16" style="9" customWidth="1"/>
    <col min="770" max="776" width="17.5703125" style="9" customWidth="1"/>
    <col min="777" max="777" width="7.85546875" style="9" customWidth="1"/>
    <col min="778" max="778" width="14.28515625" style="9" customWidth="1"/>
    <col min="779" max="779" width="7.85546875" style="9" customWidth="1"/>
    <col min="780" max="1024" width="11.42578125" style="9"/>
    <col min="1025" max="1025" width="16" style="9" customWidth="1"/>
    <col min="1026" max="1032" width="17.5703125" style="9" customWidth="1"/>
    <col min="1033" max="1033" width="7.85546875" style="9" customWidth="1"/>
    <col min="1034" max="1034" width="14.28515625" style="9" customWidth="1"/>
    <col min="1035" max="1035" width="7.85546875" style="9" customWidth="1"/>
    <col min="1036" max="1280" width="11.42578125" style="9"/>
    <col min="1281" max="1281" width="16" style="9" customWidth="1"/>
    <col min="1282" max="1288" width="17.5703125" style="9" customWidth="1"/>
    <col min="1289" max="1289" width="7.85546875" style="9" customWidth="1"/>
    <col min="1290" max="1290" width="14.28515625" style="9" customWidth="1"/>
    <col min="1291" max="1291" width="7.85546875" style="9" customWidth="1"/>
    <col min="1292" max="1536" width="11.42578125" style="9"/>
    <col min="1537" max="1537" width="16" style="9" customWidth="1"/>
    <col min="1538" max="1544" width="17.5703125" style="9" customWidth="1"/>
    <col min="1545" max="1545" width="7.85546875" style="9" customWidth="1"/>
    <col min="1546" max="1546" width="14.28515625" style="9" customWidth="1"/>
    <col min="1547" max="1547" width="7.85546875" style="9" customWidth="1"/>
    <col min="1548" max="1792" width="11.42578125" style="9"/>
    <col min="1793" max="1793" width="16" style="9" customWidth="1"/>
    <col min="1794" max="1800" width="17.5703125" style="9" customWidth="1"/>
    <col min="1801" max="1801" width="7.85546875" style="9" customWidth="1"/>
    <col min="1802" max="1802" width="14.28515625" style="9" customWidth="1"/>
    <col min="1803" max="1803" width="7.85546875" style="9" customWidth="1"/>
    <col min="1804" max="2048" width="11.42578125" style="9"/>
    <col min="2049" max="2049" width="16" style="9" customWidth="1"/>
    <col min="2050" max="2056" width="17.5703125" style="9" customWidth="1"/>
    <col min="2057" max="2057" width="7.85546875" style="9" customWidth="1"/>
    <col min="2058" max="2058" width="14.28515625" style="9" customWidth="1"/>
    <col min="2059" max="2059" width="7.85546875" style="9" customWidth="1"/>
    <col min="2060" max="2304" width="11.42578125" style="9"/>
    <col min="2305" max="2305" width="16" style="9" customWidth="1"/>
    <col min="2306" max="2312" width="17.5703125" style="9" customWidth="1"/>
    <col min="2313" max="2313" width="7.85546875" style="9" customWidth="1"/>
    <col min="2314" max="2314" width="14.28515625" style="9" customWidth="1"/>
    <col min="2315" max="2315" width="7.85546875" style="9" customWidth="1"/>
    <col min="2316" max="2560" width="11.42578125" style="9"/>
    <col min="2561" max="2561" width="16" style="9" customWidth="1"/>
    <col min="2562" max="2568" width="17.5703125" style="9" customWidth="1"/>
    <col min="2569" max="2569" width="7.85546875" style="9" customWidth="1"/>
    <col min="2570" max="2570" width="14.28515625" style="9" customWidth="1"/>
    <col min="2571" max="2571" width="7.85546875" style="9" customWidth="1"/>
    <col min="2572" max="2816" width="11.42578125" style="9"/>
    <col min="2817" max="2817" width="16" style="9" customWidth="1"/>
    <col min="2818" max="2824" width="17.5703125" style="9" customWidth="1"/>
    <col min="2825" max="2825" width="7.85546875" style="9" customWidth="1"/>
    <col min="2826" max="2826" width="14.28515625" style="9" customWidth="1"/>
    <col min="2827" max="2827" width="7.85546875" style="9" customWidth="1"/>
    <col min="2828" max="3072" width="11.42578125" style="9"/>
    <col min="3073" max="3073" width="16" style="9" customWidth="1"/>
    <col min="3074" max="3080" width="17.5703125" style="9" customWidth="1"/>
    <col min="3081" max="3081" width="7.85546875" style="9" customWidth="1"/>
    <col min="3082" max="3082" width="14.28515625" style="9" customWidth="1"/>
    <col min="3083" max="3083" width="7.85546875" style="9" customWidth="1"/>
    <col min="3084" max="3328" width="11.42578125" style="9"/>
    <col min="3329" max="3329" width="16" style="9" customWidth="1"/>
    <col min="3330" max="3336" width="17.5703125" style="9" customWidth="1"/>
    <col min="3337" max="3337" width="7.85546875" style="9" customWidth="1"/>
    <col min="3338" max="3338" width="14.28515625" style="9" customWidth="1"/>
    <col min="3339" max="3339" width="7.85546875" style="9" customWidth="1"/>
    <col min="3340" max="3584" width="11.42578125" style="9"/>
    <col min="3585" max="3585" width="16" style="9" customWidth="1"/>
    <col min="3586" max="3592" width="17.5703125" style="9" customWidth="1"/>
    <col min="3593" max="3593" width="7.85546875" style="9" customWidth="1"/>
    <col min="3594" max="3594" width="14.28515625" style="9" customWidth="1"/>
    <col min="3595" max="3595" width="7.85546875" style="9" customWidth="1"/>
    <col min="3596" max="3840" width="11.42578125" style="9"/>
    <col min="3841" max="3841" width="16" style="9" customWidth="1"/>
    <col min="3842" max="3848" width="17.5703125" style="9" customWidth="1"/>
    <col min="3849" max="3849" width="7.85546875" style="9" customWidth="1"/>
    <col min="3850" max="3850" width="14.28515625" style="9" customWidth="1"/>
    <col min="3851" max="3851" width="7.85546875" style="9" customWidth="1"/>
    <col min="3852" max="4096" width="11.42578125" style="9"/>
    <col min="4097" max="4097" width="16" style="9" customWidth="1"/>
    <col min="4098" max="4104" width="17.5703125" style="9" customWidth="1"/>
    <col min="4105" max="4105" width="7.85546875" style="9" customWidth="1"/>
    <col min="4106" max="4106" width="14.28515625" style="9" customWidth="1"/>
    <col min="4107" max="4107" width="7.85546875" style="9" customWidth="1"/>
    <col min="4108" max="4352" width="11.42578125" style="9"/>
    <col min="4353" max="4353" width="16" style="9" customWidth="1"/>
    <col min="4354" max="4360" width="17.5703125" style="9" customWidth="1"/>
    <col min="4361" max="4361" width="7.85546875" style="9" customWidth="1"/>
    <col min="4362" max="4362" width="14.28515625" style="9" customWidth="1"/>
    <col min="4363" max="4363" width="7.85546875" style="9" customWidth="1"/>
    <col min="4364" max="4608" width="11.42578125" style="9"/>
    <col min="4609" max="4609" width="16" style="9" customWidth="1"/>
    <col min="4610" max="4616" width="17.5703125" style="9" customWidth="1"/>
    <col min="4617" max="4617" width="7.85546875" style="9" customWidth="1"/>
    <col min="4618" max="4618" width="14.28515625" style="9" customWidth="1"/>
    <col min="4619" max="4619" width="7.85546875" style="9" customWidth="1"/>
    <col min="4620" max="4864" width="11.42578125" style="9"/>
    <col min="4865" max="4865" width="16" style="9" customWidth="1"/>
    <col min="4866" max="4872" width="17.5703125" style="9" customWidth="1"/>
    <col min="4873" max="4873" width="7.85546875" style="9" customWidth="1"/>
    <col min="4874" max="4874" width="14.28515625" style="9" customWidth="1"/>
    <col min="4875" max="4875" width="7.85546875" style="9" customWidth="1"/>
    <col min="4876" max="5120" width="11.42578125" style="9"/>
    <col min="5121" max="5121" width="16" style="9" customWidth="1"/>
    <col min="5122" max="5128" width="17.5703125" style="9" customWidth="1"/>
    <col min="5129" max="5129" width="7.85546875" style="9" customWidth="1"/>
    <col min="5130" max="5130" width="14.28515625" style="9" customWidth="1"/>
    <col min="5131" max="5131" width="7.85546875" style="9" customWidth="1"/>
    <col min="5132" max="5376" width="11.42578125" style="9"/>
    <col min="5377" max="5377" width="16" style="9" customWidth="1"/>
    <col min="5378" max="5384" width="17.5703125" style="9" customWidth="1"/>
    <col min="5385" max="5385" width="7.85546875" style="9" customWidth="1"/>
    <col min="5386" max="5386" width="14.28515625" style="9" customWidth="1"/>
    <col min="5387" max="5387" width="7.85546875" style="9" customWidth="1"/>
    <col min="5388" max="5632" width="11.42578125" style="9"/>
    <col min="5633" max="5633" width="16" style="9" customWidth="1"/>
    <col min="5634" max="5640" width="17.5703125" style="9" customWidth="1"/>
    <col min="5641" max="5641" width="7.85546875" style="9" customWidth="1"/>
    <col min="5642" max="5642" width="14.28515625" style="9" customWidth="1"/>
    <col min="5643" max="5643" width="7.85546875" style="9" customWidth="1"/>
    <col min="5644" max="5888" width="11.42578125" style="9"/>
    <col min="5889" max="5889" width="16" style="9" customWidth="1"/>
    <col min="5890" max="5896" width="17.5703125" style="9" customWidth="1"/>
    <col min="5897" max="5897" width="7.85546875" style="9" customWidth="1"/>
    <col min="5898" max="5898" width="14.28515625" style="9" customWidth="1"/>
    <col min="5899" max="5899" width="7.85546875" style="9" customWidth="1"/>
    <col min="5900" max="6144" width="11.42578125" style="9"/>
    <col min="6145" max="6145" width="16" style="9" customWidth="1"/>
    <col min="6146" max="6152" width="17.5703125" style="9" customWidth="1"/>
    <col min="6153" max="6153" width="7.85546875" style="9" customWidth="1"/>
    <col min="6154" max="6154" width="14.28515625" style="9" customWidth="1"/>
    <col min="6155" max="6155" width="7.85546875" style="9" customWidth="1"/>
    <col min="6156" max="6400" width="11.42578125" style="9"/>
    <col min="6401" max="6401" width="16" style="9" customWidth="1"/>
    <col min="6402" max="6408" width="17.5703125" style="9" customWidth="1"/>
    <col min="6409" max="6409" width="7.85546875" style="9" customWidth="1"/>
    <col min="6410" max="6410" width="14.28515625" style="9" customWidth="1"/>
    <col min="6411" max="6411" width="7.85546875" style="9" customWidth="1"/>
    <col min="6412" max="6656" width="11.42578125" style="9"/>
    <col min="6657" max="6657" width="16" style="9" customWidth="1"/>
    <col min="6658" max="6664" width="17.5703125" style="9" customWidth="1"/>
    <col min="6665" max="6665" width="7.85546875" style="9" customWidth="1"/>
    <col min="6666" max="6666" width="14.28515625" style="9" customWidth="1"/>
    <col min="6667" max="6667" width="7.85546875" style="9" customWidth="1"/>
    <col min="6668" max="6912" width="11.42578125" style="9"/>
    <col min="6913" max="6913" width="16" style="9" customWidth="1"/>
    <col min="6914" max="6920" width="17.5703125" style="9" customWidth="1"/>
    <col min="6921" max="6921" width="7.85546875" style="9" customWidth="1"/>
    <col min="6922" max="6922" width="14.28515625" style="9" customWidth="1"/>
    <col min="6923" max="6923" width="7.85546875" style="9" customWidth="1"/>
    <col min="6924" max="7168" width="11.42578125" style="9"/>
    <col min="7169" max="7169" width="16" style="9" customWidth="1"/>
    <col min="7170" max="7176" width="17.5703125" style="9" customWidth="1"/>
    <col min="7177" max="7177" width="7.85546875" style="9" customWidth="1"/>
    <col min="7178" max="7178" width="14.28515625" style="9" customWidth="1"/>
    <col min="7179" max="7179" width="7.85546875" style="9" customWidth="1"/>
    <col min="7180" max="7424" width="11.42578125" style="9"/>
    <col min="7425" max="7425" width="16" style="9" customWidth="1"/>
    <col min="7426" max="7432" width="17.5703125" style="9" customWidth="1"/>
    <col min="7433" max="7433" width="7.85546875" style="9" customWidth="1"/>
    <col min="7434" max="7434" width="14.28515625" style="9" customWidth="1"/>
    <col min="7435" max="7435" width="7.85546875" style="9" customWidth="1"/>
    <col min="7436" max="7680" width="11.42578125" style="9"/>
    <col min="7681" max="7681" width="16" style="9" customWidth="1"/>
    <col min="7682" max="7688" width="17.5703125" style="9" customWidth="1"/>
    <col min="7689" max="7689" width="7.85546875" style="9" customWidth="1"/>
    <col min="7690" max="7690" width="14.28515625" style="9" customWidth="1"/>
    <col min="7691" max="7691" width="7.85546875" style="9" customWidth="1"/>
    <col min="7692" max="7936" width="11.42578125" style="9"/>
    <col min="7937" max="7937" width="16" style="9" customWidth="1"/>
    <col min="7938" max="7944" width="17.5703125" style="9" customWidth="1"/>
    <col min="7945" max="7945" width="7.85546875" style="9" customWidth="1"/>
    <col min="7946" max="7946" width="14.28515625" style="9" customWidth="1"/>
    <col min="7947" max="7947" width="7.85546875" style="9" customWidth="1"/>
    <col min="7948" max="8192" width="11.42578125" style="9"/>
    <col min="8193" max="8193" width="16" style="9" customWidth="1"/>
    <col min="8194" max="8200" width="17.5703125" style="9" customWidth="1"/>
    <col min="8201" max="8201" width="7.85546875" style="9" customWidth="1"/>
    <col min="8202" max="8202" width="14.28515625" style="9" customWidth="1"/>
    <col min="8203" max="8203" width="7.85546875" style="9" customWidth="1"/>
    <col min="8204" max="8448" width="11.42578125" style="9"/>
    <col min="8449" max="8449" width="16" style="9" customWidth="1"/>
    <col min="8450" max="8456" width="17.5703125" style="9" customWidth="1"/>
    <col min="8457" max="8457" width="7.85546875" style="9" customWidth="1"/>
    <col min="8458" max="8458" width="14.28515625" style="9" customWidth="1"/>
    <col min="8459" max="8459" width="7.85546875" style="9" customWidth="1"/>
    <col min="8460" max="8704" width="11.42578125" style="9"/>
    <col min="8705" max="8705" width="16" style="9" customWidth="1"/>
    <col min="8706" max="8712" width="17.5703125" style="9" customWidth="1"/>
    <col min="8713" max="8713" width="7.85546875" style="9" customWidth="1"/>
    <col min="8714" max="8714" width="14.28515625" style="9" customWidth="1"/>
    <col min="8715" max="8715" width="7.85546875" style="9" customWidth="1"/>
    <col min="8716" max="8960" width="11.42578125" style="9"/>
    <col min="8961" max="8961" width="16" style="9" customWidth="1"/>
    <col min="8962" max="8968" width="17.5703125" style="9" customWidth="1"/>
    <col min="8969" max="8969" width="7.85546875" style="9" customWidth="1"/>
    <col min="8970" max="8970" width="14.28515625" style="9" customWidth="1"/>
    <col min="8971" max="8971" width="7.85546875" style="9" customWidth="1"/>
    <col min="8972" max="9216" width="11.42578125" style="9"/>
    <col min="9217" max="9217" width="16" style="9" customWidth="1"/>
    <col min="9218" max="9224" width="17.5703125" style="9" customWidth="1"/>
    <col min="9225" max="9225" width="7.85546875" style="9" customWidth="1"/>
    <col min="9226" max="9226" width="14.28515625" style="9" customWidth="1"/>
    <col min="9227" max="9227" width="7.85546875" style="9" customWidth="1"/>
    <col min="9228" max="9472" width="11.42578125" style="9"/>
    <col min="9473" max="9473" width="16" style="9" customWidth="1"/>
    <col min="9474" max="9480" width="17.5703125" style="9" customWidth="1"/>
    <col min="9481" max="9481" width="7.85546875" style="9" customWidth="1"/>
    <col min="9482" max="9482" width="14.28515625" style="9" customWidth="1"/>
    <col min="9483" max="9483" width="7.85546875" style="9" customWidth="1"/>
    <col min="9484" max="9728" width="11.42578125" style="9"/>
    <col min="9729" max="9729" width="16" style="9" customWidth="1"/>
    <col min="9730" max="9736" width="17.5703125" style="9" customWidth="1"/>
    <col min="9737" max="9737" width="7.85546875" style="9" customWidth="1"/>
    <col min="9738" max="9738" width="14.28515625" style="9" customWidth="1"/>
    <col min="9739" max="9739" width="7.85546875" style="9" customWidth="1"/>
    <col min="9740" max="9984" width="11.42578125" style="9"/>
    <col min="9985" max="9985" width="16" style="9" customWidth="1"/>
    <col min="9986" max="9992" width="17.5703125" style="9" customWidth="1"/>
    <col min="9993" max="9993" width="7.85546875" style="9" customWidth="1"/>
    <col min="9994" max="9994" width="14.28515625" style="9" customWidth="1"/>
    <col min="9995" max="9995" width="7.85546875" style="9" customWidth="1"/>
    <col min="9996" max="10240" width="11.42578125" style="9"/>
    <col min="10241" max="10241" width="16" style="9" customWidth="1"/>
    <col min="10242" max="10248" width="17.5703125" style="9" customWidth="1"/>
    <col min="10249" max="10249" width="7.85546875" style="9" customWidth="1"/>
    <col min="10250" max="10250" width="14.28515625" style="9" customWidth="1"/>
    <col min="10251" max="10251" width="7.85546875" style="9" customWidth="1"/>
    <col min="10252" max="10496" width="11.42578125" style="9"/>
    <col min="10497" max="10497" width="16" style="9" customWidth="1"/>
    <col min="10498" max="10504" width="17.5703125" style="9" customWidth="1"/>
    <col min="10505" max="10505" width="7.85546875" style="9" customWidth="1"/>
    <col min="10506" max="10506" width="14.28515625" style="9" customWidth="1"/>
    <col min="10507" max="10507" width="7.85546875" style="9" customWidth="1"/>
    <col min="10508" max="10752" width="11.42578125" style="9"/>
    <col min="10753" max="10753" width="16" style="9" customWidth="1"/>
    <col min="10754" max="10760" width="17.5703125" style="9" customWidth="1"/>
    <col min="10761" max="10761" width="7.85546875" style="9" customWidth="1"/>
    <col min="10762" max="10762" width="14.28515625" style="9" customWidth="1"/>
    <col min="10763" max="10763" width="7.85546875" style="9" customWidth="1"/>
    <col min="10764" max="11008" width="11.42578125" style="9"/>
    <col min="11009" max="11009" width="16" style="9" customWidth="1"/>
    <col min="11010" max="11016" width="17.5703125" style="9" customWidth="1"/>
    <col min="11017" max="11017" width="7.85546875" style="9" customWidth="1"/>
    <col min="11018" max="11018" width="14.28515625" style="9" customWidth="1"/>
    <col min="11019" max="11019" width="7.85546875" style="9" customWidth="1"/>
    <col min="11020" max="11264" width="11.42578125" style="9"/>
    <col min="11265" max="11265" width="16" style="9" customWidth="1"/>
    <col min="11266" max="11272" width="17.5703125" style="9" customWidth="1"/>
    <col min="11273" max="11273" width="7.85546875" style="9" customWidth="1"/>
    <col min="11274" max="11274" width="14.28515625" style="9" customWidth="1"/>
    <col min="11275" max="11275" width="7.85546875" style="9" customWidth="1"/>
    <col min="11276" max="11520" width="11.42578125" style="9"/>
    <col min="11521" max="11521" width="16" style="9" customWidth="1"/>
    <col min="11522" max="11528" width="17.5703125" style="9" customWidth="1"/>
    <col min="11529" max="11529" width="7.85546875" style="9" customWidth="1"/>
    <col min="11530" max="11530" width="14.28515625" style="9" customWidth="1"/>
    <col min="11531" max="11531" width="7.85546875" style="9" customWidth="1"/>
    <col min="11532" max="11776" width="11.42578125" style="9"/>
    <col min="11777" max="11777" width="16" style="9" customWidth="1"/>
    <col min="11778" max="11784" width="17.5703125" style="9" customWidth="1"/>
    <col min="11785" max="11785" width="7.85546875" style="9" customWidth="1"/>
    <col min="11786" max="11786" width="14.28515625" style="9" customWidth="1"/>
    <col min="11787" max="11787" width="7.85546875" style="9" customWidth="1"/>
    <col min="11788" max="12032" width="11.42578125" style="9"/>
    <col min="12033" max="12033" width="16" style="9" customWidth="1"/>
    <col min="12034" max="12040" width="17.5703125" style="9" customWidth="1"/>
    <col min="12041" max="12041" width="7.85546875" style="9" customWidth="1"/>
    <col min="12042" max="12042" width="14.28515625" style="9" customWidth="1"/>
    <col min="12043" max="12043" width="7.85546875" style="9" customWidth="1"/>
    <col min="12044" max="12288" width="11.42578125" style="9"/>
    <col min="12289" max="12289" width="16" style="9" customWidth="1"/>
    <col min="12290" max="12296" width="17.5703125" style="9" customWidth="1"/>
    <col min="12297" max="12297" width="7.85546875" style="9" customWidth="1"/>
    <col min="12298" max="12298" width="14.28515625" style="9" customWidth="1"/>
    <col min="12299" max="12299" width="7.85546875" style="9" customWidth="1"/>
    <col min="12300" max="12544" width="11.42578125" style="9"/>
    <col min="12545" max="12545" width="16" style="9" customWidth="1"/>
    <col min="12546" max="12552" width="17.5703125" style="9" customWidth="1"/>
    <col min="12553" max="12553" width="7.85546875" style="9" customWidth="1"/>
    <col min="12554" max="12554" width="14.28515625" style="9" customWidth="1"/>
    <col min="12555" max="12555" width="7.85546875" style="9" customWidth="1"/>
    <col min="12556" max="12800" width="11.42578125" style="9"/>
    <col min="12801" max="12801" width="16" style="9" customWidth="1"/>
    <col min="12802" max="12808" width="17.5703125" style="9" customWidth="1"/>
    <col min="12809" max="12809" width="7.85546875" style="9" customWidth="1"/>
    <col min="12810" max="12810" width="14.28515625" style="9" customWidth="1"/>
    <col min="12811" max="12811" width="7.85546875" style="9" customWidth="1"/>
    <col min="12812" max="13056" width="11.42578125" style="9"/>
    <col min="13057" max="13057" width="16" style="9" customWidth="1"/>
    <col min="13058" max="13064" width="17.5703125" style="9" customWidth="1"/>
    <col min="13065" max="13065" width="7.85546875" style="9" customWidth="1"/>
    <col min="13066" max="13066" width="14.28515625" style="9" customWidth="1"/>
    <col min="13067" max="13067" width="7.85546875" style="9" customWidth="1"/>
    <col min="13068" max="13312" width="11.42578125" style="9"/>
    <col min="13313" max="13313" width="16" style="9" customWidth="1"/>
    <col min="13314" max="13320" width="17.5703125" style="9" customWidth="1"/>
    <col min="13321" max="13321" width="7.85546875" style="9" customWidth="1"/>
    <col min="13322" max="13322" width="14.28515625" style="9" customWidth="1"/>
    <col min="13323" max="13323" width="7.85546875" style="9" customWidth="1"/>
    <col min="13324" max="13568" width="11.42578125" style="9"/>
    <col min="13569" max="13569" width="16" style="9" customWidth="1"/>
    <col min="13570" max="13576" width="17.5703125" style="9" customWidth="1"/>
    <col min="13577" max="13577" width="7.85546875" style="9" customWidth="1"/>
    <col min="13578" max="13578" width="14.28515625" style="9" customWidth="1"/>
    <col min="13579" max="13579" width="7.85546875" style="9" customWidth="1"/>
    <col min="13580" max="13824" width="11.42578125" style="9"/>
    <col min="13825" max="13825" width="16" style="9" customWidth="1"/>
    <col min="13826" max="13832" width="17.5703125" style="9" customWidth="1"/>
    <col min="13833" max="13833" width="7.85546875" style="9" customWidth="1"/>
    <col min="13834" max="13834" width="14.28515625" style="9" customWidth="1"/>
    <col min="13835" max="13835" width="7.85546875" style="9" customWidth="1"/>
    <col min="13836" max="14080" width="11.42578125" style="9"/>
    <col min="14081" max="14081" width="16" style="9" customWidth="1"/>
    <col min="14082" max="14088" width="17.5703125" style="9" customWidth="1"/>
    <col min="14089" max="14089" width="7.85546875" style="9" customWidth="1"/>
    <col min="14090" max="14090" width="14.28515625" style="9" customWidth="1"/>
    <col min="14091" max="14091" width="7.85546875" style="9" customWidth="1"/>
    <col min="14092" max="14336" width="11.42578125" style="9"/>
    <col min="14337" max="14337" width="16" style="9" customWidth="1"/>
    <col min="14338" max="14344" width="17.5703125" style="9" customWidth="1"/>
    <col min="14345" max="14345" width="7.85546875" style="9" customWidth="1"/>
    <col min="14346" max="14346" width="14.28515625" style="9" customWidth="1"/>
    <col min="14347" max="14347" width="7.85546875" style="9" customWidth="1"/>
    <col min="14348" max="14592" width="11.42578125" style="9"/>
    <col min="14593" max="14593" width="16" style="9" customWidth="1"/>
    <col min="14594" max="14600" width="17.5703125" style="9" customWidth="1"/>
    <col min="14601" max="14601" width="7.85546875" style="9" customWidth="1"/>
    <col min="14602" max="14602" width="14.28515625" style="9" customWidth="1"/>
    <col min="14603" max="14603" width="7.85546875" style="9" customWidth="1"/>
    <col min="14604" max="14848" width="11.42578125" style="9"/>
    <col min="14849" max="14849" width="16" style="9" customWidth="1"/>
    <col min="14850" max="14856" width="17.5703125" style="9" customWidth="1"/>
    <col min="14857" max="14857" width="7.85546875" style="9" customWidth="1"/>
    <col min="14858" max="14858" width="14.28515625" style="9" customWidth="1"/>
    <col min="14859" max="14859" width="7.85546875" style="9" customWidth="1"/>
    <col min="14860" max="15104" width="11.42578125" style="9"/>
    <col min="15105" max="15105" width="16" style="9" customWidth="1"/>
    <col min="15106" max="15112" width="17.5703125" style="9" customWidth="1"/>
    <col min="15113" max="15113" width="7.85546875" style="9" customWidth="1"/>
    <col min="15114" max="15114" width="14.28515625" style="9" customWidth="1"/>
    <col min="15115" max="15115" width="7.85546875" style="9" customWidth="1"/>
    <col min="15116" max="15360" width="11.42578125" style="9"/>
    <col min="15361" max="15361" width="16" style="9" customWidth="1"/>
    <col min="15362" max="15368" width="17.5703125" style="9" customWidth="1"/>
    <col min="15369" max="15369" width="7.85546875" style="9" customWidth="1"/>
    <col min="15370" max="15370" width="14.28515625" style="9" customWidth="1"/>
    <col min="15371" max="15371" width="7.85546875" style="9" customWidth="1"/>
    <col min="15372" max="15616" width="11.42578125" style="9"/>
    <col min="15617" max="15617" width="16" style="9" customWidth="1"/>
    <col min="15618" max="15624" width="17.5703125" style="9" customWidth="1"/>
    <col min="15625" max="15625" width="7.85546875" style="9" customWidth="1"/>
    <col min="15626" max="15626" width="14.28515625" style="9" customWidth="1"/>
    <col min="15627" max="15627" width="7.85546875" style="9" customWidth="1"/>
    <col min="15628" max="15872" width="11.42578125" style="9"/>
    <col min="15873" max="15873" width="16" style="9" customWidth="1"/>
    <col min="15874" max="15880" width="17.5703125" style="9" customWidth="1"/>
    <col min="15881" max="15881" width="7.85546875" style="9" customWidth="1"/>
    <col min="15882" max="15882" width="14.28515625" style="9" customWidth="1"/>
    <col min="15883" max="15883" width="7.85546875" style="9" customWidth="1"/>
    <col min="15884" max="16128" width="11.42578125" style="9"/>
    <col min="16129" max="16129" width="16" style="9" customWidth="1"/>
    <col min="16130" max="16136" width="17.5703125" style="9" customWidth="1"/>
    <col min="16137" max="16137" width="7.85546875" style="9" customWidth="1"/>
    <col min="16138" max="16138" width="14.28515625" style="9" customWidth="1"/>
    <col min="16139" max="16139" width="7.85546875" style="9" customWidth="1"/>
    <col min="16140" max="16384" width="11.42578125" style="9"/>
  </cols>
  <sheetData>
    <row r="1" spans="1:13" ht="24" customHeight="1" x14ac:dyDescent="0.2">
      <c r="A1" s="229" t="s">
        <v>227</v>
      </c>
      <c r="B1" s="229"/>
      <c r="C1" s="229"/>
      <c r="D1" s="229"/>
      <c r="E1" s="229"/>
      <c r="F1" s="229"/>
      <c r="G1" s="229"/>
      <c r="H1" s="229"/>
    </row>
    <row r="2" spans="1:13" ht="18.75" customHeight="1" x14ac:dyDescent="0.2">
      <c r="A2" s="78"/>
      <c r="B2" s="78"/>
      <c r="C2" s="78"/>
      <c r="D2" s="78"/>
      <c r="E2" s="78"/>
      <c r="F2" s="78"/>
      <c r="G2" s="7" t="s">
        <v>163</v>
      </c>
      <c r="H2" s="78"/>
    </row>
    <row r="3" spans="1:13" s="1" customFormat="1" ht="13.5" thickBot="1" x14ac:dyDescent="0.25">
      <c r="A3" s="10"/>
      <c r="G3" s="8" t="s">
        <v>164</v>
      </c>
      <c r="H3" s="11"/>
    </row>
    <row r="4" spans="1:13" s="1" customFormat="1" ht="26.25" customHeight="1" thickBot="1" x14ac:dyDescent="0.25">
      <c r="A4" s="12" t="s">
        <v>176</v>
      </c>
      <c r="B4" s="255">
        <v>2023</v>
      </c>
      <c r="C4" s="256"/>
      <c r="D4" s="256"/>
      <c r="E4" s="256"/>
      <c r="F4" s="256"/>
      <c r="G4" s="256"/>
      <c r="H4" s="257"/>
    </row>
    <row r="5" spans="1:13" s="1" customFormat="1" ht="90" thickBot="1" x14ac:dyDescent="0.25">
      <c r="A5" s="13" t="s">
        <v>184</v>
      </c>
      <c r="B5" s="14" t="s">
        <v>178</v>
      </c>
      <c r="C5" s="15" t="s">
        <v>4</v>
      </c>
      <c r="D5" s="15" t="s">
        <v>12</v>
      </c>
      <c r="E5" s="15" t="s">
        <v>0</v>
      </c>
      <c r="F5" s="15" t="s">
        <v>5</v>
      </c>
      <c r="G5" s="15" t="s">
        <v>179</v>
      </c>
      <c r="H5" s="16" t="s">
        <v>180</v>
      </c>
    </row>
    <row r="6" spans="1:13" s="1" customFormat="1" ht="12.75" customHeight="1" x14ac:dyDescent="0.2">
      <c r="A6" s="17" t="s">
        <v>185</v>
      </c>
      <c r="B6" s="108"/>
      <c r="C6" s="109"/>
      <c r="D6" s="110"/>
      <c r="E6" s="111">
        <v>0</v>
      </c>
      <c r="F6" s="111"/>
      <c r="G6" s="112"/>
      <c r="H6" s="113"/>
      <c r="L6" s="1" t="s">
        <v>217</v>
      </c>
      <c r="M6" s="1">
        <v>62288</v>
      </c>
    </row>
    <row r="7" spans="1:13" s="1" customFormat="1" x14ac:dyDescent="0.2">
      <c r="A7" s="24" t="s">
        <v>186</v>
      </c>
      <c r="B7" s="114"/>
      <c r="C7" s="115"/>
      <c r="D7" s="115"/>
      <c r="E7" s="115">
        <v>704000</v>
      </c>
      <c r="F7" s="115"/>
      <c r="G7" s="116"/>
      <c r="H7" s="117"/>
      <c r="L7" s="1" t="s">
        <v>218</v>
      </c>
      <c r="M7" s="1">
        <v>42799</v>
      </c>
    </row>
    <row r="8" spans="1:13" s="1" customFormat="1" x14ac:dyDescent="0.2">
      <c r="A8" s="24" t="s">
        <v>219</v>
      </c>
      <c r="B8" s="114"/>
      <c r="C8" s="115"/>
      <c r="D8" s="115"/>
      <c r="E8" s="115">
        <v>74122</v>
      </c>
      <c r="F8" s="115"/>
      <c r="G8" s="116"/>
      <c r="H8" s="117"/>
      <c r="L8" s="1" t="s">
        <v>222</v>
      </c>
      <c r="M8" s="1">
        <v>1200</v>
      </c>
    </row>
    <row r="9" spans="1:13" s="1" customFormat="1" x14ac:dyDescent="0.2">
      <c r="A9" s="24" t="s">
        <v>221</v>
      </c>
      <c r="B9" s="114"/>
      <c r="C9" s="115"/>
      <c r="D9" s="115"/>
      <c r="E9" s="115">
        <v>3500</v>
      </c>
      <c r="F9" s="115"/>
      <c r="G9" s="116"/>
      <c r="H9" s="117"/>
      <c r="J9" s="2"/>
      <c r="L9" s="1" t="s">
        <v>223</v>
      </c>
      <c r="M9" s="1">
        <v>15790</v>
      </c>
    </row>
    <row r="10" spans="1:13" s="1" customFormat="1" ht="13.5" customHeight="1" x14ac:dyDescent="0.2">
      <c r="A10" s="24" t="s">
        <v>220</v>
      </c>
      <c r="B10" s="114"/>
      <c r="C10" s="115"/>
      <c r="D10" s="115"/>
      <c r="E10" s="115">
        <v>14564</v>
      </c>
      <c r="F10" s="115"/>
      <c r="G10" s="116"/>
      <c r="H10" s="117"/>
      <c r="L10" s="1" t="s">
        <v>224</v>
      </c>
      <c r="M10" s="1">
        <v>2850</v>
      </c>
    </row>
    <row r="11" spans="1:13" s="1" customFormat="1" x14ac:dyDescent="0.2">
      <c r="A11" s="24" t="s">
        <v>187</v>
      </c>
      <c r="B11" s="114"/>
      <c r="C11" s="115"/>
      <c r="D11" s="115">
        <v>103804</v>
      </c>
      <c r="E11" s="115"/>
      <c r="F11" s="115"/>
      <c r="G11" s="116"/>
      <c r="H11" s="117"/>
    </row>
    <row r="12" spans="1:13" s="1" customFormat="1" x14ac:dyDescent="0.2">
      <c r="A12" s="24" t="s">
        <v>2</v>
      </c>
      <c r="B12" s="114"/>
      <c r="C12" s="115"/>
      <c r="D12" s="115"/>
      <c r="E12" s="115"/>
      <c r="F12" s="115"/>
      <c r="G12" s="116">
        <v>1195</v>
      </c>
      <c r="H12" s="117"/>
      <c r="M12" s="1">
        <f>SUM(M6:M11)</f>
        <v>124927</v>
      </c>
    </row>
    <row r="13" spans="1:13" s="1" customFormat="1" x14ac:dyDescent="0.2">
      <c r="A13" s="24" t="s">
        <v>188</v>
      </c>
      <c r="B13" s="114"/>
      <c r="C13" s="115"/>
      <c r="D13" s="115">
        <v>66</v>
      </c>
      <c r="E13" s="115"/>
      <c r="F13" s="115"/>
      <c r="G13" s="116"/>
      <c r="H13" s="117"/>
    </row>
    <row r="14" spans="1:13" s="1" customFormat="1" x14ac:dyDescent="0.2">
      <c r="A14" s="24" t="s">
        <v>189</v>
      </c>
      <c r="B14" s="114"/>
      <c r="C14" s="115">
        <v>1126</v>
      </c>
      <c r="D14" s="115"/>
      <c r="E14" s="115"/>
      <c r="F14" s="115"/>
      <c r="G14" s="116"/>
      <c r="H14" s="117"/>
    </row>
    <row r="15" spans="1:13" s="1" customFormat="1" x14ac:dyDescent="0.2">
      <c r="A15" s="24" t="s">
        <v>190</v>
      </c>
      <c r="B15" s="114"/>
      <c r="C15" s="115">
        <v>5200</v>
      </c>
      <c r="D15" s="115"/>
      <c r="E15" s="115"/>
      <c r="F15" s="115"/>
      <c r="G15" s="116"/>
      <c r="H15" s="117"/>
    </row>
    <row r="16" spans="1:13" s="1" customFormat="1" x14ac:dyDescent="0.2">
      <c r="A16" s="24" t="s">
        <v>225</v>
      </c>
      <c r="B16" s="114"/>
      <c r="C16" s="115"/>
      <c r="D16" s="115"/>
      <c r="E16" s="115"/>
      <c r="F16" s="222">
        <v>55</v>
      </c>
      <c r="G16" s="116"/>
      <c r="H16" s="117"/>
    </row>
    <row r="17" spans="1:8" s="1" customFormat="1" x14ac:dyDescent="0.2">
      <c r="A17" s="24" t="s">
        <v>214</v>
      </c>
      <c r="B17" s="114"/>
      <c r="C17" s="115"/>
      <c r="D17" s="115"/>
      <c r="E17" s="115"/>
      <c r="F17" s="115">
        <v>100</v>
      </c>
      <c r="G17" s="116"/>
      <c r="H17" s="117"/>
    </row>
    <row r="18" spans="1:8" s="1" customFormat="1" x14ac:dyDescent="0.2">
      <c r="A18" s="29" t="s">
        <v>191</v>
      </c>
      <c r="B18" s="118"/>
      <c r="C18" s="119"/>
      <c r="D18" s="119"/>
      <c r="E18" s="119"/>
      <c r="F18" s="223">
        <v>599</v>
      </c>
      <c r="G18" s="120"/>
      <c r="H18" s="121"/>
    </row>
    <row r="19" spans="1:8" s="1" customFormat="1" ht="26.25" customHeight="1" x14ac:dyDescent="0.2">
      <c r="A19" s="29" t="s">
        <v>192</v>
      </c>
      <c r="B19" s="118">
        <v>124927</v>
      </c>
      <c r="C19" s="119"/>
      <c r="D19" s="119"/>
      <c r="E19" s="119"/>
      <c r="F19" s="119"/>
      <c r="G19" s="120"/>
      <c r="H19" s="121"/>
    </row>
    <row r="20" spans="1:8" s="1" customFormat="1" ht="26.25" customHeight="1" x14ac:dyDescent="0.2">
      <c r="A20" s="29" t="s">
        <v>208</v>
      </c>
      <c r="B20" s="118">
        <v>663</v>
      </c>
      <c r="C20" s="119"/>
      <c r="D20" s="119"/>
      <c r="E20" s="119"/>
      <c r="F20" s="119"/>
      <c r="G20" s="120"/>
      <c r="H20" s="121"/>
    </row>
    <row r="21" spans="1:8" s="1" customFormat="1" ht="13.5" thickBot="1" x14ac:dyDescent="0.25">
      <c r="A21" s="30" t="s">
        <v>194</v>
      </c>
      <c r="B21" s="122"/>
      <c r="C21" s="123"/>
      <c r="D21" s="217">
        <v>5004.58</v>
      </c>
      <c r="E21" s="123">
        <v>0</v>
      </c>
      <c r="F21" s="123"/>
      <c r="G21" s="124"/>
      <c r="H21" s="125"/>
    </row>
    <row r="22" spans="1:8" s="1" customFormat="1" ht="30" customHeight="1" thickBot="1" x14ac:dyDescent="0.25">
      <c r="A22" s="35" t="s">
        <v>3</v>
      </c>
      <c r="B22" s="126">
        <f>SUM(B6:B21)</f>
        <v>125590</v>
      </c>
      <c r="C22" s="126">
        <f t="shared" ref="C22:H22" si="0">SUM(C6:C21)</f>
        <v>6326</v>
      </c>
      <c r="D22" s="218">
        <f t="shared" si="0"/>
        <v>108874.58</v>
      </c>
      <c r="E22" s="126">
        <f t="shared" si="0"/>
        <v>796186</v>
      </c>
      <c r="F22" s="126">
        <f t="shared" si="0"/>
        <v>754</v>
      </c>
      <c r="G22" s="126">
        <f t="shared" si="0"/>
        <v>1195</v>
      </c>
      <c r="H22" s="126">
        <f t="shared" si="0"/>
        <v>0</v>
      </c>
    </row>
    <row r="23" spans="1:8" s="1" customFormat="1" ht="28.5" customHeight="1" thickBot="1" x14ac:dyDescent="0.25">
      <c r="A23" s="35" t="s">
        <v>181</v>
      </c>
      <c r="B23" s="258">
        <f>B22+C22+D22+E22+F22+G22+H22</f>
        <v>1038925.5800000001</v>
      </c>
      <c r="C23" s="259"/>
      <c r="D23" s="259"/>
      <c r="E23" s="259"/>
      <c r="F23" s="259"/>
      <c r="G23" s="259"/>
      <c r="H23" s="260"/>
    </row>
    <row r="24" spans="1:8" ht="13.5" thickBot="1" x14ac:dyDescent="0.25">
      <c r="A24" s="37"/>
      <c r="B24" s="37"/>
      <c r="C24" s="37"/>
      <c r="D24" s="38"/>
      <c r="E24" s="39"/>
      <c r="H24" s="11"/>
    </row>
    <row r="25" spans="1:8" ht="26.25" customHeight="1" thickBot="1" x14ac:dyDescent="0.25">
      <c r="A25" s="40" t="s">
        <v>176</v>
      </c>
      <c r="B25" s="255">
        <v>2024</v>
      </c>
      <c r="C25" s="256"/>
      <c r="D25" s="256"/>
      <c r="E25" s="256"/>
      <c r="F25" s="256"/>
      <c r="G25" s="256"/>
      <c r="H25" s="257"/>
    </row>
    <row r="26" spans="1:8" ht="90" thickBot="1" x14ac:dyDescent="0.25">
      <c r="A26" s="41" t="s">
        <v>177</v>
      </c>
      <c r="B26" s="14" t="s">
        <v>178</v>
      </c>
      <c r="C26" s="15" t="s">
        <v>4</v>
      </c>
      <c r="D26" s="15" t="s">
        <v>12</v>
      </c>
      <c r="E26" s="15" t="s">
        <v>0</v>
      </c>
      <c r="F26" s="15" t="s">
        <v>5</v>
      </c>
      <c r="G26" s="15" t="s">
        <v>179</v>
      </c>
      <c r="H26" s="16" t="s">
        <v>180</v>
      </c>
    </row>
    <row r="27" spans="1:8" x14ac:dyDescent="0.2">
      <c r="A27" s="17">
        <v>63</v>
      </c>
      <c r="B27" s="18"/>
      <c r="C27" s="19"/>
      <c r="D27" s="20"/>
      <c r="E27" s="21"/>
      <c r="F27" s="21"/>
      <c r="G27" s="22"/>
      <c r="H27" s="23"/>
    </row>
    <row r="28" spans="1:8" x14ac:dyDescent="0.2">
      <c r="A28" s="24">
        <v>65</v>
      </c>
      <c r="B28" s="25"/>
      <c r="C28" s="26"/>
      <c r="D28" s="26"/>
      <c r="E28" s="26"/>
      <c r="F28" s="26"/>
      <c r="G28" s="27"/>
      <c r="H28" s="28"/>
    </row>
    <row r="29" spans="1:8" x14ac:dyDescent="0.2">
      <c r="A29" s="24">
        <v>66</v>
      </c>
      <c r="B29" s="25"/>
      <c r="C29" s="26"/>
      <c r="D29" s="26"/>
      <c r="E29" s="26"/>
      <c r="F29" s="26"/>
      <c r="G29" s="27"/>
      <c r="H29" s="28"/>
    </row>
    <row r="30" spans="1:8" x14ac:dyDescent="0.2">
      <c r="A30" s="24">
        <v>67</v>
      </c>
      <c r="B30" s="25"/>
      <c r="C30" s="26"/>
      <c r="D30" s="26"/>
      <c r="E30" s="26"/>
      <c r="F30" s="26"/>
      <c r="G30" s="27"/>
      <c r="H30" s="28"/>
    </row>
    <row r="31" spans="1:8" x14ac:dyDescent="0.2">
      <c r="A31" s="24"/>
      <c r="B31" s="25"/>
      <c r="C31" s="26"/>
      <c r="D31" s="26"/>
      <c r="E31" s="26"/>
      <c r="F31" s="26"/>
      <c r="G31" s="27"/>
      <c r="H31" s="28"/>
    </row>
    <row r="32" spans="1:8" x14ac:dyDescent="0.2">
      <c r="A32" s="24"/>
      <c r="B32" s="25"/>
      <c r="C32" s="26"/>
      <c r="D32" s="26"/>
      <c r="E32" s="26"/>
      <c r="F32" s="26"/>
      <c r="G32" s="27"/>
      <c r="H32" s="28"/>
    </row>
    <row r="33" spans="1:8" x14ac:dyDescent="0.2">
      <c r="A33" s="24"/>
      <c r="B33" s="25"/>
      <c r="C33" s="26"/>
      <c r="D33" s="26"/>
      <c r="E33" s="26"/>
      <c r="F33" s="26"/>
      <c r="G33" s="27"/>
      <c r="H33" s="28"/>
    </row>
    <row r="34" spans="1:8" ht="13.5" thickBot="1" x14ac:dyDescent="0.25">
      <c r="A34" s="30"/>
      <c r="B34" s="31"/>
      <c r="C34" s="32"/>
      <c r="D34" s="32"/>
      <c r="E34" s="32"/>
      <c r="F34" s="32"/>
      <c r="G34" s="33"/>
      <c r="H34" s="34"/>
    </row>
    <row r="35" spans="1:8" s="1" customFormat="1" ht="30" customHeight="1" thickBot="1" x14ac:dyDescent="0.25">
      <c r="A35" s="35" t="s">
        <v>3</v>
      </c>
      <c r="B35" s="36">
        <f>SUM(B27:B34)</f>
        <v>0</v>
      </c>
      <c r="C35" s="36">
        <f t="shared" ref="C35:F35" si="1">SUM(C27:C34)</f>
        <v>0</v>
      </c>
      <c r="D35" s="36">
        <f t="shared" si="1"/>
        <v>0</v>
      </c>
      <c r="E35" s="36">
        <f t="shared" si="1"/>
        <v>0</v>
      </c>
      <c r="F35" s="36">
        <f t="shared" si="1"/>
        <v>0</v>
      </c>
      <c r="G35" s="36">
        <f t="shared" ref="G35" si="2">SUM(G27:G34)</f>
        <v>0</v>
      </c>
      <c r="H35" s="36">
        <f t="shared" ref="H35" si="3">SUM(H27:H34)</f>
        <v>0</v>
      </c>
    </row>
    <row r="36" spans="1:8" s="1" customFormat="1" ht="28.5" customHeight="1" thickBot="1" x14ac:dyDescent="0.25">
      <c r="A36" s="35" t="s">
        <v>182</v>
      </c>
      <c r="B36" s="250">
        <f>B35+C35+D35+E35+F35+G35+H35</f>
        <v>0</v>
      </c>
      <c r="C36" s="251"/>
      <c r="D36" s="251"/>
      <c r="E36" s="251"/>
      <c r="F36" s="251"/>
      <c r="G36" s="251"/>
      <c r="H36" s="252"/>
    </row>
    <row r="37" spans="1:8" ht="13.5" thickBot="1" x14ac:dyDescent="0.25">
      <c r="D37" s="43"/>
      <c r="E37" s="44"/>
    </row>
    <row r="38" spans="1:8" ht="26.25" customHeight="1" thickBot="1" x14ac:dyDescent="0.25">
      <c r="A38" s="40" t="s">
        <v>176</v>
      </c>
      <c r="B38" s="255">
        <v>2025</v>
      </c>
      <c r="C38" s="256"/>
      <c r="D38" s="256"/>
      <c r="E38" s="256"/>
      <c r="F38" s="256"/>
      <c r="G38" s="256"/>
      <c r="H38" s="257"/>
    </row>
    <row r="39" spans="1:8" ht="90" thickBot="1" x14ac:dyDescent="0.25">
      <c r="A39" s="41" t="s">
        <v>184</v>
      </c>
      <c r="B39" s="14" t="s">
        <v>178</v>
      </c>
      <c r="C39" s="15" t="s">
        <v>4</v>
      </c>
      <c r="D39" s="15" t="s">
        <v>12</v>
      </c>
      <c r="E39" s="15" t="s">
        <v>0</v>
      </c>
      <c r="F39" s="15" t="s">
        <v>5</v>
      </c>
      <c r="G39" s="15" t="s">
        <v>179</v>
      </c>
      <c r="H39" s="16" t="s">
        <v>180</v>
      </c>
    </row>
    <row r="40" spans="1:8" x14ac:dyDescent="0.2">
      <c r="A40" s="17">
        <v>63</v>
      </c>
      <c r="B40" s="18"/>
      <c r="C40" s="19"/>
      <c r="D40" s="20"/>
      <c r="E40" s="21"/>
      <c r="F40" s="21"/>
      <c r="G40" s="22"/>
      <c r="H40" s="23"/>
    </row>
    <row r="41" spans="1:8" x14ac:dyDescent="0.2">
      <c r="A41" s="24">
        <v>65</v>
      </c>
      <c r="B41" s="25"/>
      <c r="C41" s="26"/>
      <c r="D41" s="26"/>
      <c r="E41" s="26"/>
      <c r="F41" s="26"/>
      <c r="G41" s="27"/>
      <c r="H41" s="28"/>
    </row>
    <row r="42" spans="1:8" x14ac:dyDescent="0.2">
      <c r="A42" s="24">
        <v>66</v>
      </c>
      <c r="B42" s="25"/>
      <c r="C42" s="26"/>
      <c r="D42" s="26"/>
      <c r="E42" s="26"/>
      <c r="F42" s="26"/>
      <c r="G42" s="27"/>
      <c r="H42" s="28"/>
    </row>
    <row r="43" spans="1:8" x14ac:dyDescent="0.2">
      <c r="A43" s="24">
        <v>67</v>
      </c>
      <c r="B43" s="25"/>
      <c r="C43" s="26"/>
      <c r="D43" s="26"/>
      <c r="E43" s="26"/>
      <c r="F43" s="26"/>
      <c r="G43" s="27"/>
      <c r="H43" s="28"/>
    </row>
    <row r="44" spans="1:8" x14ac:dyDescent="0.2">
      <c r="A44" s="24"/>
      <c r="B44" s="25"/>
      <c r="C44" s="26"/>
      <c r="D44" s="26"/>
      <c r="E44" s="26"/>
      <c r="F44" s="26"/>
      <c r="G44" s="27"/>
      <c r="H44" s="28"/>
    </row>
    <row r="45" spans="1:8" ht="13.5" customHeight="1" x14ac:dyDescent="0.2">
      <c r="A45" s="24"/>
      <c r="B45" s="25"/>
      <c r="C45" s="26"/>
      <c r="D45" s="26"/>
      <c r="E45" s="26"/>
      <c r="F45" s="26"/>
      <c r="G45" s="27"/>
      <c r="H45" s="28"/>
    </row>
    <row r="46" spans="1:8" ht="13.5" customHeight="1" x14ac:dyDescent="0.2">
      <c r="A46" s="24"/>
      <c r="B46" s="25"/>
      <c r="C46" s="26"/>
      <c r="D46" s="26"/>
      <c r="E46" s="26"/>
      <c r="F46" s="26"/>
      <c r="G46" s="27"/>
      <c r="H46" s="28"/>
    </row>
    <row r="47" spans="1:8" ht="13.5" customHeight="1" thickBot="1" x14ac:dyDescent="0.25">
      <c r="A47" s="30"/>
      <c r="B47" s="31"/>
      <c r="C47" s="32"/>
      <c r="D47" s="32"/>
      <c r="E47" s="32"/>
      <c r="F47" s="32"/>
      <c r="G47" s="33"/>
      <c r="H47" s="34"/>
    </row>
    <row r="48" spans="1:8" s="1" customFormat="1" ht="30" customHeight="1" thickBot="1" x14ac:dyDescent="0.25">
      <c r="A48" s="35" t="s">
        <v>3</v>
      </c>
      <c r="B48" s="36">
        <f>SUM(B40:B47)</f>
        <v>0</v>
      </c>
      <c r="C48" s="36">
        <f t="shared" ref="C48" si="4">SUM(C40:C47)</f>
        <v>0</v>
      </c>
      <c r="D48" s="36">
        <f t="shared" ref="D48" si="5">SUM(D40:D47)</f>
        <v>0</v>
      </c>
      <c r="E48" s="36">
        <f t="shared" ref="E48" si="6">SUM(E40:E47)</f>
        <v>0</v>
      </c>
      <c r="F48" s="36">
        <f t="shared" ref="F48" si="7">SUM(F40:F47)</f>
        <v>0</v>
      </c>
      <c r="G48" s="36">
        <f t="shared" ref="G48" si="8">SUM(G40:G47)</f>
        <v>0</v>
      </c>
      <c r="H48" s="36">
        <f t="shared" ref="H48" si="9">SUM(H40:H47)</f>
        <v>0</v>
      </c>
    </row>
    <row r="49" spans="1:8" s="1" customFormat="1" ht="28.5" customHeight="1" thickBot="1" x14ac:dyDescent="0.25">
      <c r="A49" s="35" t="s">
        <v>183</v>
      </c>
      <c r="B49" s="250">
        <f>B48+C48+D48+E48+F48+G48+H48</f>
        <v>0</v>
      </c>
      <c r="C49" s="251"/>
      <c r="D49" s="251"/>
      <c r="E49" s="251"/>
      <c r="F49" s="251"/>
      <c r="G49" s="251"/>
      <c r="H49" s="252"/>
    </row>
    <row r="50" spans="1:8" ht="13.5" customHeight="1" x14ac:dyDescent="0.2">
      <c r="C50" s="45"/>
      <c r="D50" s="43"/>
      <c r="E50" s="46"/>
    </row>
    <row r="51" spans="1:8" ht="13.5" customHeight="1" x14ac:dyDescent="0.2">
      <c r="C51" s="45"/>
      <c r="D51" s="47"/>
      <c r="E51" s="48"/>
    </row>
    <row r="52" spans="1:8" ht="13.5" customHeight="1" x14ac:dyDescent="0.2">
      <c r="D52" s="49"/>
      <c r="E52" s="50"/>
    </row>
    <row r="53" spans="1:8" ht="13.5" customHeight="1" x14ac:dyDescent="0.2">
      <c r="D53" s="51"/>
      <c r="E53" s="52"/>
    </row>
    <row r="54" spans="1:8" ht="13.5" customHeight="1" x14ac:dyDescent="0.2">
      <c r="D54" s="43"/>
      <c r="E54" s="44"/>
    </row>
    <row r="55" spans="1:8" ht="28.5" customHeight="1" x14ac:dyDescent="0.2">
      <c r="C55" s="45"/>
      <c r="D55" s="43"/>
      <c r="E55" s="53"/>
    </row>
    <row r="56" spans="1:8" ht="13.5" customHeight="1" x14ac:dyDescent="0.2">
      <c r="C56" s="45"/>
      <c r="D56" s="43"/>
      <c r="E56" s="48"/>
    </row>
    <row r="57" spans="1:8" ht="13.5" customHeight="1" x14ac:dyDescent="0.2">
      <c r="D57" s="43"/>
      <c r="E57" s="44"/>
    </row>
    <row r="58" spans="1:8" ht="13.5" customHeight="1" x14ac:dyDescent="0.2">
      <c r="D58" s="43"/>
      <c r="E58" s="52"/>
    </row>
    <row r="59" spans="1:8" ht="13.5" customHeight="1" x14ac:dyDescent="0.2">
      <c r="D59" s="43"/>
      <c r="E59" s="44"/>
    </row>
    <row r="60" spans="1:8" ht="22.5" customHeight="1" x14ac:dyDescent="0.2">
      <c r="D60" s="43"/>
      <c r="E60" s="54"/>
    </row>
    <row r="61" spans="1:8" ht="13.5" customHeight="1" x14ac:dyDescent="0.2">
      <c r="D61" s="49"/>
      <c r="E61" s="50"/>
    </row>
    <row r="62" spans="1:8" ht="13.5" customHeight="1" x14ac:dyDescent="0.2">
      <c r="B62" s="45"/>
      <c r="D62" s="49"/>
      <c r="E62" s="55"/>
    </row>
    <row r="63" spans="1:8" ht="13.5" customHeight="1" x14ac:dyDescent="0.2">
      <c r="C63" s="45"/>
      <c r="D63" s="49"/>
      <c r="E63" s="56"/>
    </row>
    <row r="64" spans="1:8" ht="13.5" customHeight="1" x14ac:dyDescent="0.2">
      <c r="C64" s="45"/>
      <c r="D64" s="51"/>
      <c r="E64" s="48"/>
    </row>
    <row r="65" spans="1:5" ht="13.5" customHeight="1" x14ac:dyDescent="0.2">
      <c r="D65" s="43"/>
      <c r="E65" s="44"/>
    </row>
    <row r="66" spans="1:5" ht="13.5" customHeight="1" x14ac:dyDescent="0.2">
      <c r="B66" s="45"/>
      <c r="D66" s="43"/>
      <c r="E66" s="46"/>
    </row>
    <row r="67" spans="1:5" ht="13.5" customHeight="1" x14ac:dyDescent="0.2">
      <c r="C67" s="45"/>
      <c r="D67" s="43"/>
      <c r="E67" s="55"/>
    </row>
    <row r="68" spans="1:5" ht="13.5" customHeight="1" x14ac:dyDescent="0.2">
      <c r="C68" s="45"/>
      <c r="D68" s="51"/>
      <c r="E68" s="48"/>
    </row>
    <row r="69" spans="1:5" ht="13.5" customHeight="1" x14ac:dyDescent="0.2">
      <c r="D69" s="49"/>
      <c r="E69" s="44"/>
    </row>
    <row r="70" spans="1:5" ht="13.5" customHeight="1" x14ac:dyDescent="0.2">
      <c r="C70" s="45"/>
      <c r="D70" s="49"/>
      <c r="E70" s="55"/>
    </row>
    <row r="71" spans="1:5" ht="22.5" customHeight="1" x14ac:dyDescent="0.2">
      <c r="D71" s="51"/>
      <c r="E71" s="54"/>
    </row>
    <row r="72" spans="1:5" ht="13.5" customHeight="1" x14ac:dyDescent="0.2">
      <c r="D72" s="43"/>
      <c r="E72" s="44"/>
    </row>
    <row r="73" spans="1:5" ht="13.5" customHeight="1" x14ac:dyDescent="0.2">
      <c r="D73" s="51"/>
      <c r="E73" s="48"/>
    </row>
    <row r="74" spans="1:5" ht="13.5" customHeight="1" x14ac:dyDescent="0.2">
      <c r="D74" s="43"/>
      <c r="E74" s="44"/>
    </row>
    <row r="75" spans="1:5" ht="13.5" customHeight="1" x14ac:dyDescent="0.2">
      <c r="D75" s="43"/>
      <c r="E75" s="44"/>
    </row>
    <row r="76" spans="1:5" ht="13.5" customHeight="1" x14ac:dyDescent="0.2">
      <c r="A76" s="45"/>
      <c r="D76" s="57"/>
      <c r="E76" s="55"/>
    </row>
    <row r="77" spans="1:5" ht="13.5" customHeight="1" x14ac:dyDescent="0.2">
      <c r="B77" s="45"/>
      <c r="C77" s="45"/>
      <c r="D77" s="58"/>
      <c r="E77" s="55"/>
    </row>
    <row r="78" spans="1:5" ht="13.5" customHeight="1" x14ac:dyDescent="0.2">
      <c r="B78" s="45"/>
      <c r="C78" s="45"/>
      <c r="D78" s="58"/>
      <c r="E78" s="46"/>
    </row>
    <row r="79" spans="1:5" ht="13.5" customHeight="1" x14ac:dyDescent="0.2">
      <c r="B79" s="45"/>
      <c r="C79" s="45"/>
      <c r="D79" s="51"/>
      <c r="E79" s="52"/>
    </row>
    <row r="80" spans="1:5" x14ac:dyDescent="0.2">
      <c r="D80" s="43"/>
      <c r="E80" s="44"/>
    </row>
    <row r="81" spans="2:5" x14ac:dyDescent="0.2">
      <c r="B81" s="45"/>
      <c r="D81" s="43"/>
      <c r="E81" s="55"/>
    </row>
    <row r="82" spans="2:5" x14ac:dyDescent="0.2">
      <c r="C82" s="45"/>
      <c r="D82" s="43"/>
      <c r="E82" s="46"/>
    </row>
    <row r="83" spans="2:5" x14ac:dyDescent="0.2">
      <c r="C83" s="45"/>
      <c r="D83" s="51"/>
      <c r="E83" s="48"/>
    </row>
    <row r="84" spans="2:5" x14ac:dyDescent="0.2">
      <c r="D84" s="43"/>
      <c r="E84" s="44"/>
    </row>
    <row r="85" spans="2:5" x14ac:dyDescent="0.2">
      <c r="D85" s="43"/>
      <c r="E85" s="44"/>
    </row>
    <row r="86" spans="2:5" x14ac:dyDescent="0.2">
      <c r="D86" s="59"/>
      <c r="E86" s="60"/>
    </row>
    <row r="87" spans="2:5" x14ac:dyDescent="0.2">
      <c r="D87" s="43"/>
      <c r="E87" s="44"/>
    </row>
    <row r="88" spans="2:5" x14ac:dyDescent="0.2">
      <c r="D88" s="43"/>
      <c r="E88" s="44"/>
    </row>
    <row r="89" spans="2:5" x14ac:dyDescent="0.2">
      <c r="D89" s="43"/>
      <c r="E89" s="44"/>
    </row>
    <row r="90" spans="2:5" x14ac:dyDescent="0.2">
      <c r="D90" s="51"/>
      <c r="E90" s="48"/>
    </row>
    <row r="91" spans="2:5" x14ac:dyDescent="0.2">
      <c r="D91" s="43"/>
      <c r="E91" s="44"/>
    </row>
    <row r="92" spans="2:5" x14ac:dyDescent="0.2">
      <c r="D92" s="51"/>
      <c r="E92" s="48"/>
    </row>
    <row r="93" spans="2:5" x14ac:dyDescent="0.2">
      <c r="D93" s="43"/>
      <c r="E93" s="44"/>
    </row>
    <row r="94" spans="2:5" x14ac:dyDescent="0.2">
      <c r="D94" s="43"/>
      <c r="E94" s="44"/>
    </row>
    <row r="95" spans="2:5" x14ac:dyDescent="0.2">
      <c r="D95" s="43"/>
      <c r="E95" s="44"/>
    </row>
    <row r="96" spans="2:5" x14ac:dyDescent="0.2">
      <c r="D96" s="43"/>
      <c r="E96" s="44"/>
    </row>
    <row r="97" spans="1:5" ht="28.5" customHeight="1" x14ac:dyDescent="0.2">
      <c r="A97" s="61"/>
      <c r="B97" s="61"/>
      <c r="C97" s="61"/>
      <c r="D97" s="62"/>
      <c r="E97" s="63"/>
    </row>
    <row r="98" spans="1:5" x14ac:dyDescent="0.2">
      <c r="C98" s="45"/>
      <c r="D98" s="43"/>
      <c r="E98" s="46"/>
    </row>
    <row r="99" spans="1:5" x14ac:dyDescent="0.2">
      <c r="D99" s="64"/>
      <c r="E99" s="65"/>
    </row>
    <row r="100" spans="1:5" x14ac:dyDescent="0.2">
      <c r="D100" s="43"/>
      <c r="E100" s="44"/>
    </row>
    <row r="101" spans="1:5" x14ac:dyDescent="0.2">
      <c r="D101" s="59"/>
      <c r="E101" s="60"/>
    </row>
    <row r="102" spans="1:5" x14ac:dyDescent="0.2">
      <c r="D102" s="59"/>
      <c r="E102" s="60"/>
    </row>
    <row r="103" spans="1:5" x14ac:dyDescent="0.2">
      <c r="D103" s="43"/>
      <c r="E103" s="44"/>
    </row>
    <row r="104" spans="1:5" x14ac:dyDescent="0.2">
      <c r="D104" s="51"/>
      <c r="E104" s="48"/>
    </row>
    <row r="105" spans="1:5" x14ac:dyDescent="0.2">
      <c r="D105" s="43"/>
      <c r="E105" s="44"/>
    </row>
    <row r="106" spans="1:5" x14ac:dyDescent="0.2">
      <c r="D106" s="43"/>
      <c r="E106" s="44"/>
    </row>
    <row r="107" spans="1:5" x14ac:dyDescent="0.2">
      <c r="D107" s="51"/>
      <c r="E107" s="48"/>
    </row>
    <row r="108" spans="1:5" x14ac:dyDescent="0.2">
      <c r="D108" s="43"/>
      <c r="E108" s="44"/>
    </row>
    <row r="109" spans="1:5" x14ac:dyDescent="0.2">
      <c r="D109" s="59"/>
      <c r="E109" s="60"/>
    </row>
    <row r="110" spans="1:5" x14ac:dyDescent="0.2">
      <c r="D110" s="51"/>
      <c r="E110" s="65"/>
    </row>
    <row r="111" spans="1:5" x14ac:dyDescent="0.2">
      <c r="D111" s="49"/>
      <c r="E111" s="60"/>
    </row>
    <row r="112" spans="1:5" x14ac:dyDescent="0.2">
      <c r="D112" s="51"/>
      <c r="E112" s="48"/>
    </row>
    <row r="113" spans="2:5" x14ac:dyDescent="0.2">
      <c r="D113" s="43"/>
      <c r="E113" s="44"/>
    </row>
    <row r="114" spans="2:5" x14ac:dyDescent="0.2">
      <c r="C114" s="45"/>
      <c r="D114" s="43"/>
      <c r="E114" s="46"/>
    </row>
    <row r="115" spans="2:5" x14ac:dyDescent="0.2">
      <c r="D115" s="49"/>
      <c r="E115" s="48"/>
    </row>
    <row r="116" spans="2:5" x14ac:dyDescent="0.2">
      <c r="D116" s="49"/>
      <c r="E116" s="60"/>
    </row>
    <row r="117" spans="2:5" x14ac:dyDescent="0.2">
      <c r="C117" s="45"/>
      <c r="D117" s="49"/>
      <c r="E117" s="66"/>
    </row>
    <row r="118" spans="2:5" x14ac:dyDescent="0.2">
      <c r="C118" s="45"/>
      <c r="D118" s="51"/>
      <c r="E118" s="52"/>
    </row>
    <row r="119" spans="2:5" x14ac:dyDescent="0.2">
      <c r="D119" s="43"/>
      <c r="E119" s="44"/>
    </row>
    <row r="120" spans="2:5" x14ac:dyDescent="0.2">
      <c r="D120" s="64"/>
      <c r="E120" s="67"/>
    </row>
    <row r="121" spans="2:5" ht="11.25" customHeight="1" x14ac:dyDescent="0.2">
      <c r="D121" s="59"/>
      <c r="E121" s="60"/>
    </row>
    <row r="122" spans="2:5" ht="24" customHeight="1" x14ac:dyDescent="0.2">
      <c r="B122" s="45"/>
      <c r="D122" s="59"/>
      <c r="E122" s="68"/>
    </row>
    <row r="123" spans="2:5" ht="15" customHeight="1" x14ac:dyDescent="0.2">
      <c r="C123" s="45"/>
      <c r="D123" s="59"/>
      <c r="E123" s="68"/>
    </row>
    <row r="124" spans="2:5" ht="11.25" customHeight="1" x14ac:dyDescent="0.2">
      <c r="D124" s="64"/>
      <c r="E124" s="65"/>
    </row>
    <row r="125" spans="2:5" x14ac:dyDescent="0.2">
      <c r="D125" s="59"/>
      <c r="E125" s="60"/>
    </row>
    <row r="126" spans="2:5" ht="13.5" customHeight="1" x14ac:dyDescent="0.2">
      <c r="B126" s="45"/>
      <c r="D126" s="59"/>
      <c r="E126" s="69"/>
    </row>
    <row r="127" spans="2:5" ht="12.75" customHeight="1" x14ac:dyDescent="0.2">
      <c r="C127" s="45"/>
      <c r="D127" s="59"/>
      <c r="E127" s="46"/>
    </row>
    <row r="128" spans="2:5" ht="12.75" customHeight="1" x14ac:dyDescent="0.2">
      <c r="C128" s="45"/>
      <c r="D128" s="51"/>
      <c r="E128" s="52"/>
    </row>
    <row r="129" spans="1:5" x14ac:dyDescent="0.2">
      <c r="D129" s="43"/>
      <c r="E129" s="44"/>
    </row>
    <row r="130" spans="1:5" x14ac:dyDescent="0.2">
      <c r="C130" s="45"/>
      <c r="D130" s="43"/>
      <c r="E130" s="66"/>
    </row>
    <row r="131" spans="1:5" x14ac:dyDescent="0.2">
      <c r="D131" s="64"/>
      <c r="E131" s="65"/>
    </row>
    <row r="132" spans="1:5" x14ac:dyDescent="0.2">
      <c r="D132" s="59"/>
      <c r="E132" s="60"/>
    </row>
    <row r="133" spans="1:5" x14ac:dyDescent="0.2">
      <c r="D133" s="43"/>
      <c r="E133" s="44"/>
    </row>
    <row r="134" spans="1:5" ht="19.5" customHeight="1" x14ac:dyDescent="0.2">
      <c r="A134" s="70"/>
      <c r="B134" s="37"/>
      <c r="C134" s="37"/>
      <c r="D134" s="37"/>
      <c r="E134" s="55"/>
    </row>
    <row r="135" spans="1:5" ht="15" customHeight="1" x14ac:dyDescent="0.2">
      <c r="A135" s="45"/>
      <c r="D135" s="57"/>
      <c r="E135" s="55"/>
    </row>
    <row r="136" spans="1:5" x14ac:dyDescent="0.2">
      <c r="A136" s="45"/>
      <c r="B136" s="45"/>
      <c r="D136" s="57"/>
      <c r="E136" s="46"/>
    </row>
    <row r="137" spans="1:5" x14ac:dyDescent="0.2">
      <c r="C137" s="45"/>
      <c r="D137" s="43"/>
      <c r="E137" s="55"/>
    </row>
    <row r="138" spans="1:5" x14ac:dyDescent="0.2">
      <c r="D138" s="47"/>
      <c r="E138" s="48"/>
    </row>
    <row r="139" spans="1:5" x14ac:dyDescent="0.2">
      <c r="B139" s="45"/>
      <c r="D139" s="43"/>
      <c r="E139" s="46"/>
    </row>
    <row r="140" spans="1:5" x14ac:dyDescent="0.2">
      <c r="C140" s="45"/>
      <c r="D140" s="43"/>
      <c r="E140" s="46"/>
    </row>
    <row r="141" spans="1:5" x14ac:dyDescent="0.2">
      <c r="D141" s="51"/>
      <c r="E141" s="52"/>
    </row>
    <row r="142" spans="1:5" ht="22.5" customHeight="1" x14ac:dyDescent="0.2">
      <c r="C142" s="45"/>
      <c r="D142" s="43"/>
      <c r="E142" s="53"/>
    </row>
    <row r="143" spans="1:5" x14ac:dyDescent="0.2">
      <c r="D143" s="43"/>
      <c r="E143" s="52"/>
    </row>
    <row r="144" spans="1:5" x14ac:dyDescent="0.2">
      <c r="B144" s="45"/>
      <c r="D144" s="49"/>
      <c r="E144" s="55"/>
    </row>
    <row r="145" spans="1:5" x14ac:dyDescent="0.2">
      <c r="C145" s="45"/>
      <c r="D145" s="49"/>
      <c r="E145" s="56"/>
    </row>
    <row r="146" spans="1:5" x14ac:dyDescent="0.2">
      <c r="D146" s="51"/>
      <c r="E146" s="48"/>
    </row>
    <row r="147" spans="1:5" ht="13.5" customHeight="1" x14ac:dyDescent="0.2">
      <c r="A147" s="45"/>
      <c r="D147" s="57"/>
      <c r="E147" s="55"/>
    </row>
    <row r="148" spans="1:5" ht="13.5" customHeight="1" x14ac:dyDescent="0.2">
      <c r="B148" s="45"/>
      <c r="D148" s="43"/>
      <c r="E148" s="55"/>
    </row>
    <row r="149" spans="1:5" ht="13.5" customHeight="1" x14ac:dyDescent="0.2">
      <c r="C149" s="45"/>
      <c r="D149" s="43"/>
      <c r="E149" s="46"/>
    </row>
    <row r="150" spans="1:5" x14ac:dyDescent="0.2">
      <c r="C150" s="45"/>
      <c r="D150" s="51"/>
      <c r="E150" s="48"/>
    </row>
    <row r="151" spans="1:5" x14ac:dyDescent="0.2">
      <c r="C151" s="45"/>
      <c r="D151" s="43"/>
      <c r="E151" s="46"/>
    </row>
    <row r="152" spans="1:5" x14ac:dyDescent="0.2">
      <c r="D152" s="64"/>
      <c r="E152" s="65"/>
    </row>
    <row r="153" spans="1:5" x14ac:dyDescent="0.2">
      <c r="C153" s="45"/>
      <c r="D153" s="49"/>
      <c r="E153" s="66"/>
    </row>
    <row r="154" spans="1:5" x14ac:dyDescent="0.2">
      <c r="C154" s="45"/>
      <c r="D154" s="51"/>
      <c r="E154" s="52"/>
    </row>
    <row r="155" spans="1:5" x14ac:dyDescent="0.2">
      <c r="D155" s="64"/>
      <c r="E155" s="71"/>
    </row>
    <row r="156" spans="1:5" x14ac:dyDescent="0.2">
      <c r="B156" s="45"/>
      <c r="D156" s="59"/>
      <c r="E156" s="69"/>
    </row>
    <row r="157" spans="1:5" x14ac:dyDescent="0.2">
      <c r="C157" s="45"/>
      <c r="D157" s="59"/>
      <c r="E157" s="46"/>
    </row>
    <row r="158" spans="1:5" x14ac:dyDescent="0.2">
      <c r="C158" s="45"/>
      <c r="D158" s="51"/>
      <c r="E158" s="52"/>
    </row>
    <row r="159" spans="1:5" x14ac:dyDescent="0.2">
      <c r="C159" s="45"/>
      <c r="D159" s="51"/>
      <c r="E159" s="52"/>
    </row>
    <row r="160" spans="1:5" x14ac:dyDescent="0.2">
      <c r="D160" s="43"/>
      <c r="E160" s="44"/>
    </row>
    <row r="161" spans="1:5" s="72" customFormat="1" ht="18" customHeight="1" x14ac:dyDescent="0.25">
      <c r="A161" s="253"/>
      <c r="B161" s="254"/>
      <c r="C161" s="254"/>
      <c r="D161" s="254"/>
      <c r="E161" s="254"/>
    </row>
    <row r="162" spans="1:5" ht="28.5" customHeight="1" x14ac:dyDescent="0.2">
      <c r="A162" s="61"/>
      <c r="B162" s="61"/>
      <c r="C162" s="61"/>
      <c r="D162" s="62"/>
      <c r="E162" s="63"/>
    </row>
    <row r="164" spans="1:5" ht="15.75" x14ac:dyDescent="0.2">
      <c r="A164" s="74"/>
      <c r="B164" s="45"/>
      <c r="C164" s="45"/>
      <c r="D164" s="75"/>
      <c r="E164" s="76"/>
    </row>
    <row r="165" spans="1:5" x14ac:dyDescent="0.2">
      <c r="A165" s="45"/>
      <c r="B165" s="45"/>
      <c r="C165" s="45"/>
      <c r="D165" s="75"/>
      <c r="E165" s="76"/>
    </row>
    <row r="166" spans="1:5" ht="17.25" customHeight="1" x14ac:dyDescent="0.2">
      <c r="A166" s="45"/>
      <c r="B166" s="45"/>
      <c r="C166" s="45"/>
      <c r="D166" s="75"/>
      <c r="E166" s="76"/>
    </row>
    <row r="167" spans="1:5" ht="13.5" customHeight="1" x14ac:dyDescent="0.2">
      <c r="A167" s="45"/>
      <c r="B167" s="45"/>
      <c r="C167" s="45"/>
      <c r="D167" s="75"/>
      <c r="E167" s="76"/>
    </row>
    <row r="168" spans="1:5" x14ac:dyDescent="0.2">
      <c r="A168" s="45"/>
      <c r="B168" s="45"/>
      <c r="C168" s="45"/>
      <c r="D168" s="75"/>
      <c r="E168" s="76"/>
    </row>
    <row r="169" spans="1:5" x14ac:dyDescent="0.2">
      <c r="A169" s="45"/>
      <c r="B169" s="45"/>
      <c r="C169" s="45"/>
    </row>
    <row r="170" spans="1:5" x14ac:dyDescent="0.2">
      <c r="A170" s="45"/>
      <c r="B170" s="45"/>
      <c r="C170" s="45"/>
      <c r="D170" s="75"/>
      <c r="E170" s="76"/>
    </row>
    <row r="171" spans="1:5" x14ac:dyDescent="0.2">
      <c r="A171" s="45"/>
      <c r="B171" s="45"/>
      <c r="C171" s="45"/>
      <c r="D171" s="75"/>
      <c r="E171" s="77"/>
    </row>
    <row r="172" spans="1:5" x14ac:dyDescent="0.2">
      <c r="A172" s="45"/>
      <c r="B172" s="45"/>
      <c r="C172" s="45"/>
      <c r="D172" s="75"/>
      <c r="E172" s="76"/>
    </row>
    <row r="173" spans="1:5" ht="22.5" customHeight="1" x14ac:dyDescent="0.2">
      <c r="A173" s="45"/>
      <c r="B173" s="45"/>
      <c r="C173" s="45"/>
      <c r="D173" s="75"/>
      <c r="E173" s="53"/>
    </row>
    <row r="174" spans="1:5" ht="22.5" customHeight="1" x14ac:dyDescent="0.2">
      <c r="D174" s="51"/>
      <c r="E174" s="54"/>
    </row>
  </sheetData>
  <mergeCells count="8">
    <mergeCell ref="B49:H49"/>
    <mergeCell ref="A161:E161"/>
    <mergeCell ref="A1:H1"/>
    <mergeCell ref="B4:H4"/>
    <mergeCell ref="B23:H23"/>
    <mergeCell ref="B25:H25"/>
    <mergeCell ref="B36:H36"/>
    <mergeCell ref="B38:H38"/>
  </mergeCells>
  <pageMargins left="0.7" right="0.7" top="0.75" bottom="0.75" header="0.3" footer="0.3"/>
  <pageSetup paperSize="9" scale="85" orientation="landscape" r:id="rId1"/>
  <rowBreaks count="2" manualBreakCount="2">
    <brk id="24" max="16383" man="1"/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1"/>
  <sheetViews>
    <sheetView tabSelected="1" view="pageBreakPreview" topLeftCell="A213" zoomScale="85" zoomScaleNormal="85" zoomScaleSheetLayoutView="85" workbookViewId="0">
      <selection activeCell="B320" sqref="B320"/>
    </sheetView>
  </sheetViews>
  <sheetFormatPr defaultColWidth="9.140625" defaultRowHeight="12.75" x14ac:dyDescent="0.2"/>
  <cols>
    <col min="1" max="1" width="12" style="165" customWidth="1"/>
    <col min="2" max="2" width="27.85546875" style="166" customWidth="1"/>
    <col min="3" max="3" width="19.140625" style="127" customWidth="1"/>
    <col min="4" max="4" width="13.85546875" style="134" customWidth="1"/>
    <col min="5" max="5" width="13.42578125" style="127" customWidth="1"/>
    <col min="6" max="6" width="16.7109375" style="127" customWidth="1"/>
    <col min="7" max="7" width="14" style="127" customWidth="1"/>
    <col min="8" max="8" width="14.28515625" style="127" customWidth="1"/>
    <col min="9" max="10" width="12.5703125" style="127" customWidth="1"/>
    <col min="11" max="11" width="13.7109375" style="127" customWidth="1"/>
    <col min="12" max="12" width="11.140625" style="127" customWidth="1"/>
    <col min="13" max="15" width="16.7109375" style="127" customWidth="1"/>
    <col min="16" max="17" width="12.7109375" style="127" customWidth="1"/>
    <col min="18" max="18" width="9.140625" style="127"/>
    <col min="19" max="19" width="9.140625" style="127" customWidth="1"/>
    <col min="20" max="16384" width="9.140625" style="127"/>
  </cols>
  <sheetData>
    <row r="1" spans="1:17" ht="12.75" customHeight="1" x14ac:dyDescent="0.2">
      <c r="A1" s="262" t="s">
        <v>228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17" ht="15.75" customHeight="1" x14ac:dyDescent="0.25">
      <c r="A2" s="264" t="s">
        <v>207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</row>
    <row r="3" spans="1:17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</row>
    <row r="4" spans="1:17" x14ac:dyDescent="0.2">
      <c r="A4" s="129" t="s">
        <v>6</v>
      </c>
      <c r="B4" s="130"/>
      <c r="C4" s="131" t="s">
        <v>150</v>
      </c>
      <c r="D4" s="132"/>
    </row>
    <row r="5" spans="1:17" x14ac:dyDescent="0.2">
      <c r="A5" s="133" t="s">
        <v>7</v>
      </c>
      <c r="B5" s="127"/>
    </row>
    <row r="6" spans="1:17" x14ac:dyDescent="0.2">
      <c r="A6" s="133"/>
      <c r="B6" s="127"/>
    </row>
    <row r="7" spans="1:17" x14ac:dyDescent="0.2">
      <c r="A7" s="135" t="s">
        <v>151</v>
      </c>
      <c r="B7" s="127"/>
    </row>
    <row r="8" spans="1:17" x14ac:dyDescent="0.2">
      <c r="A8" s="135" t="s">
        <v>152</v>
      </c>
      <c r="B8" s="135"/>
      <c r="C8" s="135"/>
      <c r="D8" s="135"/>
      <c r="E8" s="135"/>
      <c r="F8" s="135"/>
      <c r="O8" s="136" t="s">
        <v>163</v>
      </c>
    </row>
    <row r="9" spans="1:17" x14ac:dyDescent="0.2">
      <c r="A9" s="137"/>
      <c r="B9" s="137"/>
      <c r="C9" s="137"/>
      <c r="D9" s="138"/>
      <c r="E9" s="137"/>
      <c r="F9" s="137"/>
      <c r="G9" s="137"/>
      <c r="H9" s="137"/>
      <c r="I9" s="137"/>
      <c r="J9" s="137"/>
      <c r="K9" s="137"/>
      <c r="L9" s="137"/>
      <c r="N9" s="3"/>
      <c r="O9" s="107" t="s">
        <v>164</v>
      </c>
    </row>
    <row r="10" spans="1:17" x14ac:dyDescent="0.2">
      <c r="A10" s="139"/>
      <c r="B10" s="139"/>
      <c r="C10" s="139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</row>
    <row r="11" spans="1:17" x14ac:dyDescent="0.2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P11" s="141"/>
      <c r="Q11" s="141"/>
    </row>
    <row r="12" spans="1:17" s="134" customFormat="1" ht="38.25" x14ac:dyDescent="0.2">
      <c r="A12" s="142" t="s">
        <v>8</v>
      </c>
      <c r="B12" s="142" t="s">
        <v>9</v>
      </c>
      <c r="C12" s="4" t="s">
        <v>149</v>
      </c>
      <c r="D12" s="4" t="s">
        <v>10</v>
      </c>
      <c r="E12" s="4" t="s">
        <v>11</v>
      </c>
      <c r="F12" s="4" t="s">
        <v>12</v>
      </c>
      <c r="G12" s="4" t="s">
        <v>13</v>
      </c>
      <c r="H12" s="4" t="s">
        <v>14</v>
      </c>
      <c r="I12" s="4" t="s">
        <v>15</v>
      </c>
      <c r="J12" s="4"/>
      <c r="K12" s="4" t="s">
        <v>16</v>
      </c>
      <c r="L12" s="4" t="s">
        <v>1</v>
      </c>
      <c r="M12" s="4" t="s">
        <v>17</v>
      </c>
      <c r="N12" s="4"/>
      <c r="O12" s="4"/>
      <c r="P12" s="4" t="s">
        <v>18</v>
      </c>
      <c r="Q12" s="4" t="s">
        <v>148</v>
      </c>
    </row>
    <row r="13" spans="1:17" s="134" customFormat="1" x14ac:dyDescent="0.2">
      <c r="A13" s="143">
        <v>32</v>
      </c>
      <c r="B13" s="144" t="s">
        <v>166</v>
      </c>
      <c r="C13" s="145">
        <f>C14+C18+C25+C37</f>
        <v>62288</v>
      </c>
      <c r="D13" s="206">
        <f t="shared" ref="D13:O13" si="0">D14+D18+D25+D37</f>
        <v>16916</v>
      </c>
      <c r="E13" s="206">
        <f>E14+E18+E25+E37</f>
        <v>45372</v>
      </c>
      <c r="F13" s="145">
        <f t="shared" si="0"/>
        <v>0</v>
      </c>
      <c r="G13" s="145">
        <f t="shared" si="0"/>
        <v>0</v>
      </c>
      <c r="H13" s="145">
        <f t="shared" si="0"/>
        <v>0</v>
      </c>
      <c r="I13" s="145">
        <f t="shared" si="0"/>
        <v>0</v>
      </c>
      <c r="J13" s="145">
        <f t="shared" si="0"/>
        <v>0</v>
      </c>
      <c r="K13" s="145">
        <f t="shared" si="0"/>
        <v>0</v>
      </c>
      <c r="L13" s="145">
        <f t="shared" si="0"/>
        <v>0</v>
      </c>
      <c r="M13" s="145">
        <f t="shared" si="0"/>
        <v>0</v>
      </c>
      <c r="N13" s="145">
        <f t="shared" si="0"/>
        <v>0</v>
      </c>
      <c r="O13" s="145">
        <f t="shared" si="0"/>
        <v>0</v>
      </c>
      <c r="P13" s="146"/>
      <c r="Q13" s="146"/>
    </row>
    <row r="14" spans="1:17" hidden="1" x14ac:dyDescent="0.2">
      <c r="A14" s="147">
        <v>321</v>
      </c>
      <c r="B14" s="148"/>
      <c r="C14" s="6">
        <f>SUM(C15:C17)</f>
        <v>923</v>
      </c>
      <c r="D14" s="208">
        <f>SUM(D15:D17)</f>
        <v>923</v>
      </c>
      <c r="E14" s="208">
        <f t="shared" ref="E14:O14" si="1">SUM(E15:E17)</f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  <c r="K14" s="6">
        <f t="shared" si="1"/>
        <v>0</v>
      </c>
      <c r="L14" s="6">
        <f t="shared" si="1"/>
        <v>0</v>
      </c>
      <c r="M14" s="6">
        <f t="shared" si="1"/>
        <v>0</v>
      </c>
      <c r="N14" s="6">
        <f t="shared" si="1"/>
        <v>0</v>
      </c>
      <c r="O14" s="6">
        <f t="shared" si="1"/>
        <v>0</v>
      </c>
      <c r="P14" s="5"/>
      <c r="Q14" s="5"/>
    </row>
    <row r="15" spans="1:17" hidden="1" x14ac:dyDescent="0.2">
      <c r="A15" s="149">
        <v>3211</v>
      </c>
      <c r="B15" s="150" t="s">
        <v>19</v>
      </c>
      <c r="C15" s="5">
        <f>SUM(D15:Q15)</f>
        <v>370</v>
      </c>
      <c r="D15" s="204">
        <v>370</v>
      </c>
      <c r="E15" s="204"/>
      <c r="F15" s="6"/>
      <c r="G15" s="6"/>
      <c r="H15" s="6"/>
      <c r="I15" s="6"/>
      <c r="J15" s="6"/>
      <c r="K15" s="6"/>
      <c r="L15" s="6"/>
      <c r="M15" s="6"/>
      <c r="N15" s="6"/>
      <c r="O15" s="6"/>
      <c r="P15" s="5"/>
      <c r="Q15" s="5"/>
    </row>
    <row r="16" spans="1:17" hidden="1" x14ac:dyDescent="0.2">
      <c r="A16" s="149">
        <v>3213</v>
      </c>
      <c r="B16" s="150" t="s">
        <v>20</v>
      </c>
      <c r="C16" s="5">
        <f t="shared" ref="C16:C51" si="2">SUM(D16:Q16)</f>
        <v>364</v>
      </c>
      <c r="D16" s="204">
        <v>364</v>
      </c>
      <c r="E16" s="204"/>
      <c r="F16" s="6"/>
      <c r="G16" s="6"/>
      <c r="H16" s="6"/>
      <c r="I16" s="6"/>
      <c r="J16" s="6"/>
      <c r="K16" s="6"/>
      <c r="L16" s="6"/>
      <c r="M16" s="6"/>
      <c r="N16" s="6"/>
      <c r="O16" s="6"/>
      <c r="P16" s="5"/>
      <c r="Q16" s="5"/>
    </row>
    <row r="17" spans="1:17" hidden="1" x14ac:dyDescent="0.2">
      <c r="A17" s="149">
        <v>3214</v>
      </c>
      <c r="B17" s="150" t="s">
        <v>21</v>
      </c>
      <c r="C17" s="5">
        <f t="shared" si="2"/>
        <v>189</v>
      </c>
      <c r="D17" s="204">
        <v>189</v>
      </c>
      <c r="E17" s="204"/>
      <c r="F17" s="6"/>
      <c r="G17" s="6"/>
      <c r="H17" s="6"/>
      <c r="I17" s="6"/>
      <c r="J17" s="6"/>
      <c r="K17" s="6"/>
      <c r="L17" s="6"/>
      <c r="M17" s="6"/>
      <c r="N17" s="6"/>
      <c r="O17" s="6"/>
      <c r="P17" s="5"/>
      <c r="Q17" s="5"/>
    </row>
    <row r="18" spans="1:17" hidden="1" x14ac:dyDescent="0.2">
      <c r="A18" s="147">
        <v>322</v>
      </c>
      <c r="B18" s="151"/>
      <c r="C18" s="6">
        <f>SUM(C19:C24)</f>
        <v>30899</v>
      </c>
      <c r="D18" s="208">
        <f>SUM(D19:D24)</f>
        <v>899</v>
      </c>
      <c r="E18" s="208">
        <f t="shared" ref="E18:O18" si="3">SUM(E19:E24)</f>
        <v>30000</v>
      </c>
      <c r="F18" s="6">
        <f t="shared" si="3"/>
        <v>0</v>
      </c>
      <c r="G18" s="6">
        <f t="shared" si="3"/>
        <v>0</v>
      </c>
      <c r="H18" s="6">
        <f t="shared" si="3"/>
        <v>0</v>
      </c>
      <c r="I18" s="6">
        <f t="shared" si="3"/>
        <v>0</v>
      </c>
      <c r="J18" s="6">
        <f t="shared" si="3"/>
        <v>0</v>
      </c>
      <c r="K18" s="6">
        <f t="shared" si="3"/>
        <v>0</v>
      </c>
      <c r="L18" s="6">
        <f t="shared" si="3"/>
        <v>0</v>
      </c>
      <c r="M18" s="6">
        <f t="shared" si="3"/>
        <v>0</v>
      </c>
      <c r="N18" s="6">
        <f t="shared" si="3"/>
        <v>0</v>
      </c>
      <c r="O18" s="6">
        <f t="shared" si="3"/>
        <v>0</v>
      </c>
      <c r="P18" s="5"/>
      <c r="Q18" s="5"/>
    </row>
    <row r="19" spans="1:17" hidden="1" x14ac:dyDescent="0.2">
      <c r="A19" s="149">
        <v>3221</v>
      </c>
      <c r="B19" s="150" t="s">
        <v>22</v>
      </c>
      <c r="C19" s="5">
        <f t="shared" si="2"/>
        <v>36</v>
      </c>
      <c r="D19" s="204">
        <v>36</v>
      </c>
      <c r="E19" s="204"/>
      <c r="F19" s="6"/>
      <c r="G19" s="6"/>
      <c r="H19" s="6"/>
      <c r="I19" s="6"/>
      <c r="J19" s="6"/>
      <c r="K19" s="6"/>
      <c r="L19" s="6"/>
      <c r="M19" s="6"/>
      <c r="N19" s="6"/>
      <c r="O19" s="6"/>
      <c r="P19" s="5"/>
      <c r="Q19" s="5"/>
    </row>
    <row r="20" spans="1:17" hidden="1" x14ac:dyDescent="0.2">
      <c r="A20" s="149">
        <v>3222</v>
      </c>
      <c r="B20" s="150" t="s">
        <v>23</v>
      </c>
      <c r="C20" s="5">
        <f t="shared" si="2"/>
        <v>8</v>
      </c>
      <c r="D20" s="204">
        <v>8</v>
      </c>
      <c r="E20" s="204"/>
      <c r="F20" s="6"/>
      <c r="G20" s="6"/>
      <c r="H20" s="6"/>
      <c r="I20" s="6"/>
      <c r="J20" s="6"/>
      <c r="K20" s="6"/>
      <c r="L20" s="6"/>
      <c r="M20" s="6"/>
      <c r="N20" s="6"/>
      <c r="O20" s="6"/>
      <c r="P20" s="5"/>
      <c r="Q20" s="5"/>
    </row>
    <row r="21" spans="1:17" hidden="1" x14ac:dyDescent="0.2">
      <c r="A21" s="149">
        <v>3223</v>
      </c>
      <c r="B21" s="152" t="s">
        <v>24</v>
      </c>
      <c r="C21" s="5">
        <f t="shared" si="2"/>
        <v>30000</v>
      </c>
      <c r="D21" s="204">
        <v>0</v>
      </c>
      <c r="E21" s="213">
        <v>30000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idden="1" x14ac:dyDescent="0.2">
      <c r="A22" s="149">
        <v>3224</v>
      </c>
      <c r="B22" s="152" t="s">
        <v>25</v>
      </c>
      <c r="C22" s="5">
        <f t="shared" si="2"/>
        <v>29</v>
      </c>
      <c r="D22" s="204">
        <v>29</v>
      </c>
      <c r="E22" s="20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idden="1" x14ac:dyDescent="0.2">
      <c r="A23" s="149">
        <v>3225</v>
      </c>
      <c r="B23" s="152" t="s">
        <v>26</v>
      </c>
      <c r="C23" s="5">
        <f t="shared" si="2"/>
        <v>295</v>
      </c>
      <c r="D23" s="204">
        <v>295</v>
      </c>
      <c r="E23" s="20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idden="1" x14ac:dyDescent="0.2">
      <c r="A24" s="149">
        <v>3227</v>
      </c>
      <c r="B24" s="152" t="s">
        <v>27</v>
      </c>
      <c r="C24" s="5">
        <f t="shared" si="2"/>
        <v>531</v>
      </c>
      <c r="D24" s="204">
        <v>531</v>
      </c>
      <c r="E24" s="20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idden="1" x14ac:dyDescent="0.2">
      <c r="A25" s="147">
        <v>323</v>
      </c>
      <c r="B25" s="153"/>
      <c r="C25" s="6">
        <f>SUM(C26:C36)</f>
        <v>25530</v>
      </c>
      <c r="D25" s="208">
        <f>SUM(D26:D36)</f>
        <v>10158</v>
      </c>
      <c r="E25" s="208">
        <f>SUM(E26:E36)</f>
        <v>15372</v>
      </c>
      <c r="F25" s="6">
        <f t="shared" ref="F25:O25" si="4">SUM(F26:F36)</f>
        <v>0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5"/>
      <c r="Q25" s="5"/>
    </row>
    <row r="26" spans="1:17" hidden="1" x14ac:dyDescent="0.2">
      <c r="A26" s="149">
        <v>3231</v>
      </c>
      <c r="B26" s="152" t="s">
        <v>28</v>
      </c>
      <c r="C26" s="5">
        <f t="shared" si="2"/>
        <v>527</v>
      </c>
      <c r="D26" s="204">
        <v>527</v>
      </c>
      <c r="E26" s="20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idden="1" x14ac:dyDescent="0.2">
      <c r="A27" s="149">
        <v>32319</v>
      </c>
      <c r="B27" s="152" t="s">
        <v>29</v>
      </c>
      <c r="C27" s="5">
        <f t="shared" si="2"/>
        <v>1664</v>
      </c>
      <c r="D27" s="204">
        <v>0</v>
      </c>
      <c r="E27" s="204">
        <v>1664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idden="1" x14ac:dyDescent="0.2">
      <c r="A28" s="149">
        <v>3232</v>
      </c>
      <c r="B28" s="152" t="s">
        <v>30</v>
      </c>
      <c r="C28" s="5">
        <f t="shared" si="2"/>
        <v>13003</v>
      </c>
      <c r="D28" s="204">
        <v>3118</v>
      </c>
      <c r="E28" s="204">
        <v>9885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idden="1" x14ac:dyDescent="0.2">
      <c r="A29" s="149">
        <v>3233</v>
      </c>
      <c r="B29" s="152" t="s">
        <v>31</v>
      </c>
      <c r="C29" s="5">
        <f t="shared" si="2"/>
        <v>8</v>
      </c>
      <c r="D29" s="204">
        <v>8</v>
      </c>
      <c r="E29" s="20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idden="1" x14ac:dyDescent="0.2">
      <c r="A30" s="149">
        <v>3234</v>
      </c>
      <c r="B30" s="152" t="s">
        <v>32</v>
      </c>
      <c r="C30" s="5">
        <f t="shared" si="2"/>
        <v>2600</v>
      </c>
      <c r="D30" s="204">
        <v>2600</v>
      </c>
      <c r="E30" s="20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idden="1" x14ac:dyDescent="0.2">
      <c r="A31" s="149">
        <v>3235</v>
      </c>
      <c r="B31" s="152" t="s">
        <v>33</v>
      </c>
      <c r="C31" s="5">
        <f t="shared" si="2"/>
        <v>506</v>
      </c>
      <c r="D31" s="204">
        <v>506</v>
      </c>
      <c r="E31" s="20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idden="1" x14ac:dyDescent="0.2">
      <c r="A32" s="149">
        <v>3236</v>
      </c>
      <c r="B32" s="152" t="s">
        <v>34</v>
      </c>
      <c r="C32" s="5">
        <f t="shared" si="2"/>
        <v>419</v>
      </c>
      <c r="D32" s="204">
        <v>419</v>
      </c>
      <c r="E32" s="20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idden="1" x14ac:dyDescent="0.2">
      <c r="A33" s="149">
        <v>3236</v>
      </c>
      <c r="B33" s="152" t="s">
        <v>144</v>
      </c>
      <c r="C33" s="5">
        <f t="shared" si="2"/>
        <v>3823</v>
      </c>
      <c r="D33" s="204">
        <v>0</v>
      </c>
      <c r="E33" s="204">
        <v>3823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idden="1" x14ac:dyDescent="0.2">
      <c r="A34" s="149">
        <v>3237</v>
      </c>
      <c r="B34" s="152" t="s">
        <v>35</v>
      </c>
      <c r="C34" s="5">
        <f t="shared" si="2"/>
        <v>1050</v>
      </c>
      <c r="D34" s="204">
        <v>1050</v>
      </c>
      <c r="E34" s="20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idden="1" x14ac:dyDescent="0.2">
      <c r="A35" s="149">
        <v>3238</v>
      </c>
      <c r="B35" s="152" t="s">
        <v>36</v>
      </c>
      <c r="C35" s="5">
        <f t="shared" si="2"/>
        <v>1780</v>
      </c>
      <c r="D35" s="204">
        <v>1780</v>
      </c>
      <c r="E35" s="20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idden="1" x14ac:dyDescent="0.2">
      <c r="A36" s="149">
        <v>3239</v>
      </c>
      <c r="B36" s="152" t="s">
        <v>37</v>
      </c>
      <c r="C36" s="5">
        <f t="shared" si="2"/>
        <v>150</v>
      </c>
      <c r="D36" s="204">
        <v>150</v>
      </c>
      <c r="E36" s="20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idden="1" x14ac:dyDescent="0.2">
      <c r="A37" s="147">
        <v>329</v>
      </c>
      <c r="B37" s="153"/>
      <c r="C37" s="6">
        <f>SUM(C38:C42)</f>
        <v>4936</v>
      </c>
      <c r="D37" s="208">
        <f>SUM(D38:D42)</f>
        <v>4936</v>
      </c>
      <c r="E37" s="208">
        <f t="shared" ref="E37:O37" si="5">SUM(E38:E42)</f>
        <v>0</v>
      </c>
      <c r="F37" s="6">
        <f t="shared" si="5"/>
        <v>0</v>
      </c>
      <c r="G37" s="6">
        <f t="shared" si="5"/>
        <v>0</v>
      </c>
      <c r="H37" s="6">
        <f t="shared" si="5"/>
        <v>0</v>
      </c>
      <c r="I37" s="6">
        <f t="shared" si="5"/>
        <v>0</v>
      </c>
      <c r="J37" s="6">
        <f t="shared" si="5"/>
        <v>0</v>
      </c>
      <c r="K37" s="6">
        <f t="shared" si="5"/>
        <v>0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0</v>
      </c>
      <c r="P37" s="5"/>
      <c r="Q37" s="5"/>
    </row>
    <row r="38" spans="1:17" hidden="1" x14ac:dyDescent="0.2">
      <c r="A38" s="149">
        <v>3292</v>
      </c>
      <c r="B38" s="152" t="s">
        <v>38</v>
      </c>
      <c r="C38" s="5">
        <f>SUM(D38:Q38)</f>
        <v>4340</v>
      </c>
      <c r="D38" s="204">
        <v>4340</v>
      </c>
      <c r="E38" s="20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hidden="1" x14ac:dyDescent="0.2">
      <c r="A39" s="149">
        <v>3293</v>
      </c>
      <c r="B39" s="152" t="s">
        <v>39</v>
      </c>
      <c r="C39" s="5">
        <f t="shared" si="2"/>
        <v>192</v>
      </c>
      <c r="D39" s="204">
        <v>192</v>
      </c>
      <c r="E39" s="20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hidden="1" x14ac:dyDescent="0.2">
      <c r="A40" s="149">
        <v>3294</v>
      </c>
      <c r="B40" s="152" t="s">
        <v>40</v>
      </c>
      <c r="C40" s="5">
        <f t="shared" si="2"/>
        <v>91</v>
      </c>
      <c r="D40" s="204">
        <v>91</v>
      </c>
      <c r="E40" s="20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hidden="1" x14ac:dyDescent="0.2">
      <c r="A41" s="149">
        <v>3295</v>
      </c>
      <c r="B41" s="152" t="s">
        <v>41</v>
      </c>
      <c r="C41" s="5">
        <f t="shared" si="2"/>
        <v>106</v>
      </c>
      <c r="D41" s="204">
        <v>106</v>
      </c>
      <c r="E41" s="20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hidden="1" x14ac:dyDescent="0.2">
      <c r="A42" s="149">
        <v>3299</v>
      </c>
      <c r="B42" s="152" t="s">
        <v>42</v>
      </c>
      <c r="C42" s="5">
        <f t="shared" si="2"/>
        <v>207</v>
      </c>
      <c r="D42" s="204">
        <v>207</v>
      </c>
      <c r="E42" s="20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">
      <c r="A43" s="147">
        <v>34</v>
      </c>
      <c r="B43" s="153" t="s">
        <v>167</v>
      </c>
      <c r="C43" s="6">
        <f>C44</f>
        <v>0</v>
      </c>
      <c r="D43" s="208">
        <f t="shared" ref="D43:O43" si="6">D44</f>
        <v>0</v>
      </c>
      <c r="E43" s="208">
        <f t="shared" si="6"/>
        <v>0</v>
      </c>
      <c r="F43" s="6">
        <f t="shared" si="6"/>
        <v>0</v>
      </c>
      <c r="G43" s="6">
        <f t="shared" si="6"/>
        <v>0</v>
      </c>
      <c r="H43" s="6">
        <f t="shared" si="6"/>
        <v>0</v>
      </c>
      <c r="I43" s="6">
        <f t="shared" si="6"/>
        <v>0</v>
      </c>
      <c r="J43" s="6">
        <f t="shared" si="6"/>
        <v>0</v>
      </c>
      <c r="K43" s="6">
        <f t="shared" si="6"/>
        <v>0</v>
      </c>
      <c r="L43" s="6">
        <f t="shared" si="6"/>
        <v>0</v>
      </c>
      <c r="M43" s="6">
        <f t="shared" si="6"/>
        <v>0</v>
      </c>
      <c r="N43" s="6">
        <f t="shared" si="6"/>
        <v>0</v>
      </c>
      <c r="O43" s="6">
        <f t="shared" si="6"/>
        <v>0</v>
      </c>
      <c r="P43" s="5"/>
      <c r="Q43" s="5"/>
    </row>
    <row r="44" spans="1:17" hidden="1" x14ac:dyDescent="0.2">
      <c r="A44" s="147">
        <v>343</v>
      </c>
      <c r="B44" s="153"/>
      <c r="C44" s="6">
        <f>SUM(C45)</f>
        <v>0</v>
      </c>
      <c r="D44" s="208">
        <f>SUM(D45)</f>
        <v>0</v>
      </c>
      <c r="E44" s="208">
        <f t="shared" ref="E44:O44" si="7">SUM(E45)</f>
        <v>0</v>
      </c>
      <c r="F44" s="6">
        <f t="shared" si="7"/>
        <v>0</v>
      </c>
      <c r="G44" s="6">
        <f t="shared" si="7"/>
        <v>0</v>
      </c>
      <c r="H44" s="6">
        <f t="shared" si="7"/>
        <v>0</v>
      </c>
      <c r="I44" s="6">
        <f t="shared" si="7"/>
        <v>0</v>
      </c>
      <c r="J44" s="6">
        <f t="shared" si="7"/>
        <v>0</v>
      </c>
      <c r="K44" s="6">
        <f t="shared" si="7"/>
        <v>0</v>
      </c>
      <c r="L44" s="6">
        <f t="shared" si="7"/>
        <v>0</v>
      </c>
      <c r="M44" s="6">
        <f t="shared" si="7"/>
        <v>0</v>
      </c>
      <c r="N44" s="6">
        <f t="shared" si="7"/>
        <v>0</v>
      </c>
      <c r="O44" s="6">
        <f t="shared" si="7"/>
        <v>0</v>
      </c>
      <c r="P44" s="5"/>
      <c r="Q44" s="5"/>
    </row>
    <row r="45" spans="1:17" hidden="1" x14ac:dyDescent="0.2">
      <c r="A45" s="149">
        <v>3431</v>
      </c>
      <c r="B45" s="152" t="s">
        <v>43</v>
      </c>
      <c r="C45" s="5">
        <f t="shared" si="2"/>
        <v>0</v>
      </c>
      <c r="D45" s="204">
        <v>0</v>
      </c>
      <c r="E45" s="20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1:17" x14ac:dyDescent="0.2">
      <c r="A46" s="147">
        <v>42</v>
      </c>
      <c r="B46" s="153" t="s">
        <v>168</v>
      </c>
      <c r="C46" s="6">
        <f>C47+C50</f>
        <v>0</v>
      </c>
      <c r="D46" s="208">
        <f t="shared" ref="D46:O46" si="8">D47+D50</f>
        <v>0</v>
      </c>
      <c r="E46" s="208">
        <f t="shared" si="8"/>
        <v>0</v>
      </c>
      <c r="F46" s="6">
        <f t="shared" si="8"/>
        <v>0</v>
      </c>
      <c r="G46" s="6">
        <f t="shared" si="8"/>
        <v>0</v>
      </c>
      <c r="H46" s="6">
        <f t="shared" si="8"/>
        <v>0</v>
      </c>
      <c r="I46" s="6">
        <f t="shared" si="8"/>
        <v>0</v>
      </c>
      <c r="J46" s="6">
        <f t="shared" si="8"/>
        <v>0</v>
      </c>
      <c r="K46" s="6">
        <f t="shared" si="8"/>
        <v>0</v>
      </c>
      <c r="L46" s="6">
        <f t="shared" si="8"/>
        <v>0</v>
      </c>
      <c r="M46" s="6">
        <f t="shared" si="8"/>
        <v>0</v>
      </c>
      <c r="N46" s="6">
        <f t="shared" si="8"/>
        <v>0</v>
      </c>
      <c r="O46" s="6">
        <f t="shared" si="8"/>
        <v>0</v>
      </c>
      <c r="P46" s="5"/>
      <c r="Q46" s="5"/>
    </row>
    <row r="47" spans="1:17" s="154" customFormat="1" hidden="1" x14ac:dyDescent="0.2">
      <c r="A47" s="147">
        <v>422</v>
      </c>
      <c r="B47" s="153"/>
      <c r="C47" s="6">
        <f>SUM(C48:C49)</f>
        <v>0</v>
      </c>
      <c r="D47" s="208">
        <f>SUM(D48:D49)</f>
        <v>0</v>
      </c>
      <c r="E47" s="208">
        <f t="shared" ref="E47:O47" si="9">SUM(E48:E49)</f>
        <v>0</v>
      </c>
      <c r="F47" s="6">
        <f t="shared" si="9"/>
        <v>0</v>
      </c>
      <c r="G47" s="6">
        <f t="shared" si="9"/>
        <v>0</v>
      </c>
      <c r="H47" s="6">
        <f t="shared" si="9"/>
        <v>0</v>
      </c>
      <c r="I47" s="6">
        <f t="shared" si="9"/>
        <v>0</v>
      </c>
      <c r="J47" s="6">
        <f t="shared" si="9"/>
        <v>0</v>
      </c>
      <c r="K47" s="6">
        <f t="shared" si="9"/>
        <v>0</v>
      </c>
      <c r="L47" s="6">
        <f t="shared" si="9"/>
        <v>0</v>
      </c>
      <c r="M47" s="6">
        <f t="shared" si="9"/>
        <v>0</v>
      </c>
      <c r="N47" s="6">
        <f t="shared" si="9"/>
        <v>0</v>
      </c>
      <c r="O47" s="6">
        <f t="shared" si="9"/>
        <v>0</v>
      </c>
      <c r="P47" s="5">
        <f>SUM(P48:P51)</f>
        <v>0</v>
      </c>
      <c r="Q47" s="5">
        <f>SUM(Q48:Q51)</f>
        <v>0</v>
      </c>
    </row>
    <row r="48" spans="1:17" hidden="1" x14ac:dyDescent="0.2">
      <c r="A48" s="149">
        <v>4221</v>
      </c>
      <c r="B48" s="150" t="s">
        <v>44</v>
      </c>
      <c r="C48" s="5">
        <f t="shared" si="2"/>
        <v>0</v>
      </c>
      <c r="D48" s="208"/>
      <c r="E48" s="208"/>
      <c r="F48" s="6"/>
      <c r="G48" s="6"/>
      <c r="H48" s="6"/>
      <c r="I48" s="6"/>
      <c r="J48" s="6"/>
      <c r="K48" s="5"/>
      <c r="L48" s="5"/>
      <c r="M48" s="6"/>
      <c r="N48" s="6"/>
      <c r="O48" s="6"/>
      <c r="P48" s="5"/>
      <c r="Q48" s="5"/>
    </row>
    <row r="49" spans="1:17" hidden="1" x14ac:dyDescent="0.2">
      <c r="A49" s="149">
        <v>4226</v>
      </c>
      <c r="B49" s="150" t="s">
        <v>45</v>
      </c>
      <c r="C49" s="5">
        <f t="shared" si="2"/>
        <v>0</v>
      </c>
      <c r="D49" s="208"/>
      <c r="E49" s="208"/>
      <c r="F49" s="6"/>
      <c r="G49" s="6"/>
      <c r="H49" s="6"/>
      <c r="I49" s="6"/>
      <c r="J49" s="6"/>
      <c r="K49" s="5"/>
      <c r="L49" s="5"/>
      <c r="M49" s="6"/>
      <c r="N49" s="6"/>
      <c r="O49" s="6"/>
      <c r="P49" s="5"/>
      <c r="Q49" s="5"/>
    </row>
    <row r="50" spans="1:17" hidden="1" x14ac:dyDescent="0.2">
      <c r="A50" s="147">
        <v>424</v>
      </c>
      <c r="B50" s="151"/>
      <c r="C50" s="6">
        <f>C51</f>
        <v>0</v>
      </c>
      <c r="D50" s="208">
        <f>D51</f>
        <v>0</v>
      </c>
      <c r="E50" s="208">
        <f>E51</f>
        <v>0</v>
      </c>
      <c r="F50" s="6">
        <f t="shared" ref="F50:O50" si="10">F51</f>
        <v>0</v>
      </c>
      <c r="G50" s="6">
        <f t="shared" si="10"/>
        <v>0</v>
      </c>
      <c r="H50" s="6">
        <f t="shared" si="10"/>
        <v>0</v>
      </c>
      <c r="I50" s="6">
        <f t="shared" si="10"/>
        <v>0</v>
      </c>
      <c r="J50" s="6">
        <f t="shared" si="10"/>
        <v>0</v>
      </c>
      <c r="K50" s="6">
        <f t="shared" si="10"/>
        <v>0</v>
      </c>
      <c r="L50" s="6">
        <f t="shared" si="10"/>
        <v>0</v>
      </c>
      <c r="M50" s="6">
        <f t="shared" si="10"/>
        <v>0</v>
      </c>
      <c r="N50" s="6">
        <f t="shared" si="10"/>
        <v>0</v>
      </c>
      <c r="O50" s="6">
        <f t="shared" si="10"/>
        <v>0</v>
      </c>
      <c r="P50" s="6"/>
      <c r="Q50" s="6"/>
    </row>
    <row r="51" spans="1:17" hidden="1" x14ac:dyDescent="0.2">
      <c r="A51" s="149">
        <v>4241</v>
      </c>
      <c r="B51" s="150" t="s">
        <v>46</v>
      </c>
      <c r="C51" s="5">
        <f t="shared" si="2"/>
        <v>0</v>
      </c>
      <c r="D51" s="204"/>
      <c r="E51" s="204"/>
      <c r="F51" s="6"/>
      <c r="G51" s="6"/>
      <c r="H51" s="6"/>
      <c r="I51" s="6"/>
      <c r="J51" s="6"/>
      <c r="K51" s="5"/>
      <c r="L51" s="5"/>
      <c r="M51" s="6"/>
      <c r="N51" s="6"/>
      <c r="O51" s="6"/>
      <c r="P51" s="6"/>
      <c r="Q51" s="6"/>
    </row>
    <row r="52" spans="1:17" x14ac:dyDescent="0.2">
      <c r="A52" s="155"/>
      <c r="B52" s="156" t="s">
        <v>47</v>
      </c>
      <c r="C52" s="157">
        <f>C13+C43+C46</f>
        <v>62288</v>
      </c>
      <c r="D52" s="209">
        <f t="shared" ref="D52:Q52" si="11">D13+D43+D46</f>
        <v>16916</v>
      </c>
      <c r="E52" s="209">
        <f>E13+E43+E46</f>
        <v>45372</v>
      </c>
      <c r="F52" s="157">
        <f t="shared" si="11"/>
        <v>0</v>
      </c>
      <c r="G52" s="157">
        <f t="shared" si="11"/>
        <v>0</v>
      </c>
      <c r="H52" s="157">
        <f t="shared" si="11"/>
        <v>0</v>
      </c>
      <c r="I52" s="157">
        <f t="shared" si="11"/>
        <v>0</v>
      </c>
      <c r="J52" s="157">
        <f t="shared" si="11"/>
        <v>0</v>
      </c>
      <c r="K52" s="157">
        <f t="shared" si="11"/>
        <v>0</v>
      </c>
      <c r="L52" s="157">
        <f t="shared" si="11"/>
        <v>0</v>
      </c>
      <c r="M52" s="157">
        <f t="shared" si="11"/>
        <v>0</v>
      </c>
      <c r="N52" s="157">
        <f t="shared" si="11"/>
        <v>0</v>
      </c>
      <c r="O52" s="157">
        <f t="shared" si="11"/>
        <v>0</v>
      </c>
      <c r="P52" s="157">
        <f t="shared" si="11"/>
        <v>0</v>
      </c>
      <c r="Q52" s="157">
        <f t="shared" si="11"/>
        <v>0</v>
      </c>
    </row>
    <row r="53" spans="1:17" x14ac:dyDescent="0.2">
      <c r="A53" s="158"/>
      <c r="B53" s="159" t="s">
        <v>48</v>
      </c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</row>
    <row r="54" spans="1:17" x14ac:dyDescent="0.2">
      <c r="A54" s="215"/>
      <c r="B54" s="216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</row>
    <row r="55" spans="1:17" x14ac:dyDescent="0.2">
      <c r="A55" s="135" t="s">
        <v>151</v>
      </c>
      <c r="B55" s="127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</row>
    <row r="56" spans="1:17" x14ac:dyDescent="0.2">
      <c r="A56" s="135" t="s">
        <v>216</v>
      </c>
      <c r="B56" s="135"/>
      <c r="C56" s="135"/>
      <c r="D56" s="135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</row>
    <row r="57" spans="1:17" x14ac:dyDescent="0.2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P57" s="141"/>
      <c r="Q57" s="192"/>
    </row>
    <row r="58" spans="1:17" ht="38.25" x14ac:dyDescent="0.2">
      <c r="A58" s="142" t="s">
        <v>8</v>
      </c>
      <c r="B58" s="142" t="s">
        <v>9</v>
      </c>
      <c r="C58" s="4" t="s">
        <v>149</v>
      </c>
      <c r="D58" s="4" t="s">
        <v>10</v>
      </c>
      <c r="E58" s="4" t="s">
        <v>11</v>
      </c>
      <c r="F58" s="4" t="s">
        <v>12</v>
      </c>
      <c r="G58" s="4" t="s">
        <v>13</v>
      </c>
      <c r="H58" s="4" t="s">
        <v>14</v>
      </c>
      <c r="I58" s="4" t="s">
        <v>15</v>
      </c>
      <c r="J58" s="4"/>
      <c r="K58" s="4" t="s">
        <v>16</v>
      </c>
      <c r="L58" s="4" t="s">
        <v>1</v>
      </c>
      <c r="M58" s="4" t="s">
        <v>17</v>
      </c>
      <c r="N58" s="4"/>
      <c r="O58" s="4"/>
      <c r="P58" s="4" t="s">
        <v>18</v>
      </c>
      <c r="Q58" s="192"/>
    </row>
    <row r="59" spans="1:17" x14ac:dyDescent="0.2">
      <c r="A59" s="147">
        <v>42</v>
      </c>
      <c r="B59" s="151"/>
      <c r="C59" s="6">
        <f>C60</f>
        <v>663</v>
      </c>
      <c r="D59" s="208">
        <f>D60</f>
        <v>0</v>
      </c>
      <c r="E59" s="208">
        <f>E60</f>
        <v>663</v>
      </c>
      <c r="F59" s="6">
        <f t="shared" ref="F59:O59" si="12">F60</f>
        <v>0</v>
      </c>
      <c r="G59" s="6">
        <f t="shared" si="12"/>
        <v>0</v>
      </c>
      <c r="H59" s="6">
        <f t="shared" si="12"/>
        <v>0</v>
      </c>
      <c r="I59" s="6">
        <f t="shared" si="12"/>
        <v>0</v>
      </c>
      <c r="J59" s="6">
        <f t="shared" si="12"/>
        <v>0</v>
      </c>
      <c r="K59" s="6">
        <f t="shared" si="12"/>
        <v>0</v>
      </c>
      <c r="L59" s="6">
        <f t="shared" si="12"/>
        <v>0</v>
      </c>
      <c r="M59" s="6">
        <f t="shared" si="12"/>
        <v>0</v>
      </c>
      <c r="N59" s="6">
        <f t="shared" si="12"/>
        <v>0</v>
      </c>
      <c r="O59" s="6">
        <f t="shared" si="12"/>
        <v>0</v>
      </c>
      <c r="P59" s="6"/>
      <c r="Q59" s="192"/>
    </row>
    <row r="60" spans="1:17" hidden="1" x14ac:dyDescent="0.2">
      <c r="A60" s="149">
        <v>4241</v>
      </c>
      <c r="B60" s="150" t="s">
        <v>46</v>
      </c>
      <c r="C60" s="5">
        <f t="shared" ref="C60" si="13">SUM(D60:Q60)</f>
        <v>663</v>
      </c>
      <c r="D60" s="204"/>
      <c r="E60" s="204">
        <v>663</v>
      </c>
      <c r="F60" s="6"/>
      <c r="G60" s="6"/>
      <c r="H60" s="6"/>
      <c r="I60" s="6"/>
      <c r="J60" s="6"/>
      <c r="K60" s="5"/>
      <c r="L60" s="5"/>
      <c r="M60" s="6"/>
      <c r="N60" s="6"/>
      <c r="O60" s="6"/>
      <c r="P60" s="6"/>
      <c r="Q60" s="192"/>
    </row>
    <row r="61" spans="1:17" x14ac:dyDescent="0.2">
      <c r="A61" s="155"/>
      <c r="B61" s="156" t="s">
        <v>47</v>
      </c>
      <c r="C61" s="157">
        <f>C59</f>
        <v>663</v>
      </c>
      <c r="D61" s="157">
        <f t="shared" ref="D61:P61" si="14">D59</f>
        <v>0</v>
      </c>
      <c r="E61" s="157">
        <f t="shared" si="14"/>
        <v>663</v>
      </c>
      <c r="F61" s="157">
        <f t="shared" si="14"/>
        <v>0</v>
      </c>
      <c r="G61" s="157">
        <f t="shared" si="14"/>
        <v>0</v>
      </c>
      <c r="H61" s="157">
        <f t="shared" si="14"/>
        <v>0</v>
      </c>
      <c r="I61" s="157">
        <f t="shared" si="14"/>
        <v>0</v>
      </c>
      <c r="J61" s="157">
        <f t="shared" si="14"/>
        <v>0</v>
      </c>
      <c r="K61" s="157">
        <f t="shared" si="14"/>
        <v>0</v>
      </c>
      <c r="L61" s="157">
        <f t="shared" si="14"/>
        <v>0</v>
      </c>
      <c r="M61" s="157">
        <f t="shared" si="14"/>
        <v>0</v>
      </c>
      <c r="N61" s="157">
        <f t="shared" si="14"/>
        <v>0</v>
      </c>
      <c r="O61" s="157">
        <f t="shared" si="14"/>
        <v>0</v>
      </c>
      <c r="P61" s="157">
        <f t="shared" si="14"/>
        <v>0</v>
      </c>
      <c r="Q61" s="192"/>
    </row>
    <row r="62" spans="1:17" x14ac:dyDescent="0.2">
      <c r="A62" s="160"/>
      <c r="B62" s="161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</row>
    <row r="63" spans="1:17" x14ac:dyDescent="0.2">
      <c r="A63" s="135" t="s">
        <v>151</v>
      </c>
      <c r="B63" s="161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</row>
    <row r="64" spans="1:17" x14ac:dyDescent="0.2">
      <c r="A64" s="261" t="s">
        <v>153</v>
      </c>
      <c r="B64" s="263"/>
      <c r="C64" s="263"/>
      <c r="D64" s="263"/>
      <c r="E64" s="263"/>
      <c r="F64" s="263"/>
      <c r="G64" s="263"/>
    </row>
    <row r="65" spans="1:17" x14ac:dyDescent="0.2">
      <c r="A65" s="137"/>
      <c r="B65" s="137"/>
      <c r="C65" s="137"/>
      <c r="D65" s="138"/>
      <c r="E65" s="137"/>
      <c r="F65" s="137"/>
      <c r="G65" s="137"/>
      <c r="H65" s="137"/>
      <c r="I65" s="137"/>
      <c r="J65" s="137"/>
      <c r="K65" s="137"/>
      <c r="L65" s="137"/>
      <c r="N65" s="3"/>
      <c r="O65" s="3"/>
    </row>
    <row r="66" spans="1:17" ht="38.25" x14ac:dyDescent="0.2">
      <c r="A66" s="142" t="s">
        <v>8</v>
      </c>
      <c r="B66" s="142" t="s">
        <v>9</v>
      </c>
      <c r="C66" s="4" t="s">
        <v>149</v>
      </c>
      <c r="D66" s="4" t="s">
        <v>49</v>
      </c>
      <c r="E66" s="4" t="s">
        <v>4</v>
      </c>
      <c r="F66" s="4" t="s">
        <v>12</v>
      </c>
      <c r="G66" s="4" t="s">
        <v>13</v>
      </c>
      <c r="H66" s="4" t="s">
        <v>14</v>
      </c>
      <c r="I66" s="4" t="s">
        <v>15</v>
      </c>
      <c r="J66" s="4"/>
      <c r="K66" s="4" t="s">
        <v>16</v>
      </c>
      <c r="L66" s="4" t="s">
        <v>1</v>
      </c>
      <c r="M66" s="4" t="s">
        <v>17</v>
      </c>
      <c r="N66" s="4"/>
      <c r="O66" s="4" t="s">
        <v>50</v>
      </c>
      <c r="P66" s="4" t="s">
        <v>18</v>
      </c>
      <c r="Q66" s="4" t="s">
        <v>148</v>
      </c>
    </row>
    <row r="67" spans="1:17" x14ac:dyDescent="0.2">
      <c r="A67" s="143">
        <v>31</v>
      </c>
      <c r="B67" s="144" t="s">
        <v>165</v>
      </c>
      <c r="C67" s="145">
        <f>C68+C72+C74</f>
        <v>691000</v>
      </c>
      <c r="D67" s="145">
        <f t="shared" ref="D67:O67" si="15">D68+D72+D74</f>
        <v>0</v>
      </c>
      <c r="E67" s="145">
        <f t="shared" si="15"/>
        <v>0</v>
      </c>
      <c r="F67" s="145">
        <f t="shared" si="15"/>
        <v>0</v>
      </c>
      <c r="G67" s="145">
        <f t="shared" si="15"/>
        <v>0</v>
      </c>
      <c r="H67" s="145">
        <f t="shared" si="15"/>
        <v>691000</v>
      </c>
      <c r="I67" s="145">
        <f t="shared" si="15"/>
        <v>0</v>
      </c>
      <c r="J67" s="145">
        <f t="shared" si="15"/>
        <v>0</v>
      </c>
      <c r="K67" s="145">
        <f t="shared" si="15"/>
        <v>0</v>
      </c>
      <c r="L67" s="145">
        <f t="shared" si="15"/>
        <v>0</v>
      </c>
      <c r="M67" s="145">
        <f t="shared" si="15"/>
        <v>0</v>
      </c>
      <c r="N67" s="145">
        <f t="shared" si="15"/>
        <v>0</v>
      </c>
      <c r="O67" s="145">
        <f t="shared" si="15"/>
        <v>0</v>
      </c>
      <c r="P67" s="146"/>
      <c r="Q67" s="146"/>
    </row>
    <row r="68" spans="1:17" hidden="1" x14ac:dyDescent="0.2">
      <c r="A68" s="147">
        <v>311</v>
      </c>
      <c r="B68" s="148"/>
      <c r="C68" s="163">
        <f>SUM(C69:C71)</f>
        <v>565000</v>
      </c>
      <c r="D68" s="6">
        <f t="shared" ref="D68:O68" si="16">SUM(D69:D71)</f>
        <v>0</v>
      </c>
      <c r="E68" s="6">
        <f t="shared" si="16"/>
        <v>0</v>
      </c>
      <c r="F68" s="6">
        <f t="shared" si="16"/>
        <v>0</v>
      </c>
      <c r="G68" s="6">
        <f t="shared" si="16"/>
        <v>0</v>
      </c>
      <c r="H68" s="6">
        <f t="shared" si="16"/>
        <v>565000</v>
      </c>
      <c r="I68" s="6">
        <f t="shared" si="16"/>
        <v>0</v>
      </c>
      <c r="J68" s="6">
        <f t="shared" si="16"/>
        <v>0</v>
      </c>
      <c r="K68" s="6">
        <f t="shared" si="16"/>
        <v>0</v>
      </c>
      <c r="L68" s="6">
        <f t="shared" si="16"/>
        <v>0</v>
      </c>
      <c r="M68" s="6">
        <f t="shared" si="16"/>
        <v>0</v>
      </c>
      <c r="N68" s="6">
        <f t="shared" si="16"/>
        <v>0</v>
      </c>
      <c r="O68" s="6">
        <f t="shared" si="16"/>
        <v>0</v>
      </c>
      <c r="P68" s="5"/>
      <c r="Q68" s="5"/>
    </row>
    <row r="69" spans="1:17" hidden="1" x14ac:dyDescent="0.2">
      <c r="A69" s="149">
        <v>3111</v>
      </c>
      <c r="B69" s="150" t="s">
        <v>51</v>
      </c>
      <c r="C69" s="164">
        <f>SUM(D69:Q69)</f>
        <v>560000</v>
      </c>
      <c r="D69" s="5">
        <v>0</v>
      </c>
      <c r="E69" s="5"/>
      <c r="F69" s="5"/>
      <c r="G69" s="5"/>
      <c r="H69" s="173">
        <v>560000</v>
      </c>
      <c r="I69" s="5"/>
      <c r="J69" s="5"/>
      <c r="K69" s="5"/>
      <c r="L69" s="5"/>
      <c r="M69" s="5"/>
      <c r="N69" s="5"/>
      <c r="O69" s="5"/>
      <c r="P69" s="5"/>
      <c r="Q69" s="5"/>
    </row>
    <row r="70" spans="1:17" hidden="1" x14ac:dyDescent="0.2">
      <c r="A70" s="165">
        <v>3113</v>
      </c>
      <c r="B70" s="166" t="s">
        <v>52</v>
      </c>
      <c r="C70" s="164">
        <f>SUM(D70:Q70)</f>
        <v>3000</v>
      </c>
      <c r="H70" s="214">
        <v>3000</v>
      </c>
      <c r="I70" s="5">
        <v>0</v>
      </c>
      <c r="J70" s="5"/>
      <c r="K70" s="5"/>
      <c r="L70" s="5"/>
      <c r="M70" s="5"/>
      <c r="N70" s="5"/>
      <c r="O70" s="5"/>
      <c r="P70" s="5"/>
      <c r="Q70" s="5"/>
    </row>
    <row r="71" spans="1:17" hidden="1" x14ac:dyDescent="0.2">
      <c r="A71" s="165">
        <v>3114</v>
      </c>
      <c r="B71" s="166" t="s">
        <v>53</v>
      </c>
      <c r="C71" s="164">
        <f>SUM(D71:Q71)</f>
        <v>2000</v>
      </c>
      <c r="H71" s="214">
        <v>2000</v>
      </c>
      <c r="I71" s="5"/>
      <c r="J71" s="5"/>
      <c r="K71" s="5"/>
      <c r="L71" s="5"/>
      <c r="M71" s="5"/>
      <c r="N71" s="5"/>
      <c r="O71" s="5"/>
      <c r="P71" s="5"/>
      <c r="Q71" s="5"/>
    </row>
    <row r="72" spans="1:17" hidden="1" x14ac:dyDescent="0.2">
      <c r="A72" s="3">
        <v>312</v>
      </c>
      <c r="B72" s="167"/>
      <c r="C72" s="163">
        <f>C73</f>
        <v>31000</v>
      </c>
      <c r="D72" s="6">
        <f t="shared" ref="D72:O72" si="17">D73</f>
        <v>0</v>
      </c>
      <c r="E72" s="6">
        <f t="shared" si="17"/>
        <v>0</v>
      </c>
      <c r="F72" s="6">
        <f t="shared" si="17"/>
        <v>0</v>
      </c>
      <c r="G72" s="6">
        <f t="shared" si="17"/>
        <v>0</v>
      </c>
      <c r="H72" s="6">
        <f t="shared" si="17"/>
        <v>31000</v>
      </c>
      <c r="I72" s="6">
        <f t="shared" si="17"/>
        <v>0</v>
      </c>
      <c r="J72" s="6">
        <f t="shared" si="17"/>
        <v>0</v>
      </c>
      <c r="K72" s="6">
        <f t="shared" si="17"/>
        <v>0</v>
      </c>
      <c r="L72" s="6">
        <f t="shared" si="17"/>
        <v>0</v>
      </c>
      <c r="M72" s="6">
        <f t="shared" si="17"/>
        <v>0</v>
      </c>
      <c r="N72" s="6">
        <f t="shared" si="17"/>
        <v>0</v>
      </c>
      <c r="O72" s="6">
        <f t="shared" si="17"/>
        <v>0</v>
      </c>
      <c r="P72" s="5"/>
      <c r="Q72" s="5"/>
    </row>
    <row r="73" spans="1:17" hidden="1" x14ac:dyDescent="0.2">
      <c r="A73" s="149">
        <v>3121</v>
      </c>
      <c r="B73" s="152" t="s">
        <v>54</v>
      </c>
      <c r="C73" s="164">
        <f>SUM(D73:Q73)</f>
        <v>31000</v>
      </c>
      <c r="D73" s="5"/>
      <c r="E73" s="5"/>
      <c r="F73" s="5"/>
      <c r="G73" s="5"/>
      <c r="H73" s="173">
        <v>31000</v>
      </c>
      <c r="I73" s="5"/>
      <c r="J73" s="5"/>
      <c r="K73" s="5"/>
      <c r="L73" s="5"/>
      <c r="M73" s="5"/>
      <c r="N73" s="5"/>
      <c r="O73" s="5"/>
      <c r="P73" s="5"/>
      <c r="Q73" s="5"/>
    </row>
    <row r="74" spans="1:17" hidden="1" x14ac:dyDescent="0.2">
      <c r="A74" s="147">
        <v>313</v>
      </c>
      <c r="B74" s="153"/>
      <c r="C74" s="163">
        <f>C75</f>
        <v>95000</v>
      </c>
      <c r="D74" s="6">
        <f t="shared" ref="D74:O74" si="18">D75</f>
        <v>0</v>
      </c>
      <c r="E74" s="6">
        <f t="shared" si="18"/>
        <v>0</v>
      </c>
      <c r="F74" s="6">
        <f t="shared" si="18"/>
        <v>0</v>
      </c>
      <c r="G74" s="6">
        <f t="shared" si="18"/>
        <v>0</v>
      </c>
      <c r="H74" s="6">
        <f t="shared" si="18"/>
        <v>95000</v>
      </c>
      <c r="I74" s="6">
        <f t="shared" si="18"/>
        <v>0</v>
      </c>
      <c r="J74" s="6">
        <f t="shared" si="18"/>
        <v>0</v>
      </c>
      <c r="K74" s="6">
        <f t="shared" si="18"/>
        <v>0</v>
      </c>
      <c r="L74" s="6">
        <f t="shared" si="18"/>
        <v>0</v>
      </c>
      <c r="M74" s="6">
        <f t="shared" si="18"/>
        <v>0</v>
      </c>
      <c r="N74" s="6">
        <f t="shared" si="18"/>
        <v>0</v>
      </c>
      <c r="O74" s="6">
        <f t="shared" si="18"/>
        <v>0</v>
      </c>
      <c r="P74" s="5"/>
      <c r="Q74" s="5"/>
    </row>
    <row r="75" spans="1:17" hidden="1" x14ac:dyDescent="0.2">
      <c r="A75" s="149">
        <v>3132</v>
      </c>
      <c r="B75" s="152" t="s">
        <v>55</v>
      </c>
      <c r="C75" s="164">
        <f>SUM(D75:Q75)</f>
        <v>95000</v>
      </c>
      <c r="D75" s="5">
        <v>0</v>
      </c>
      <c r="E75" s="5"/>
      <c r="F75" s="5"/>
      <c r="G75" s="5"/>
      <c r="H75" s="173">
        <v>95000</v>
      </c>
      <c r="I75" s="5"/>
      <c r="J75" s="5"/>
      <c r="K75" s="5"/>
      <c r="L75" s="5"/>
      <c r="M75" s="5"/>
      <c r="N75" s="5"/>
      <c r="O75" s="5"/>
      <c r="P75" s="5"/>
      <c r="Q75" s="5"/>
    </row>
    <row r="76" spans="1:17" x14ac:dyDescent="0.2">
      <c r="A76" s="168">
        <v>32</v>
      </c>
      <c r="B76" s="144" t="s">
        <v>166</v>
      </c>
      <c r="C76" s="163">
        <f>C77+C79</f>
        <v>13000</v>
      </c>
      <c r="D76" s="163">
        <f t="shared" ref="D76:O76" si="19">D77+D79</f>
        <v>0</v>
      </c>
      <c r="E76" s="163">
        <f t="shared" si="19"/>
        <v>0</v>
      </c>
      <c r="F76" s="163">
        <f t="shared" si="19"/>
        <v>0</v>
      </c>
      <c r="G76" s="163">
        <f t="shared" si="19"/>
        <v>0</v>
      </c>
      <c r="H76" s="163">
        <f t="shared" si="19"/>
        <v>13000</v>
      </c>
      <c r="I76" s="163">
        <f t="shared" si="19"/>
        <v>0</v>
      </c>
      <c r="J76" s="163">
        <f t="shared" si="19"/>
        <v>0</v>
      </c>
      <c r="K76" s="163">
        <f t="shared" si="19"/>
        <v>0</v>
      </c>
      <c r="L76" s="163">
        <f t="shared" si="19"/>
        <v>0</v>
      </c>
      <c r="M76" s="163">
        <f t="shared" si="19"/>
        <v>0</v>
      </c>
      <c r="N76" s="163">
        <f t="shared" si="19"/>
        <v>0</v>
      </c>
      <c r="O76" s="163">
        <f t="shared" si="19"/>
        <v>0</v>
      </c>
      <c r="P76" s="5"/>
      <c r="Q76" s="5"/>
    </row>
    <row r="77" spans="1:17" hidden="1" x14ac:dyDescent="0.2">
      <c r="A77" s="169">
        <v>321</v>
      </c>
      <c r="B77" s="170"/>
      <c r="C77" s="163">
        <f>C78</f>
        <v>12000</v>
      </c>
      <c r="D77" s="6">
        <f t="shared" ref="D77:O77" si="20">D78</f>
        <v>0</v>
      </c>
      <c r="E77" s="6">
        <f t="shared" si="20"/>
        <v>0</v>
      </c>
      <c r="F77" s="6">
        <f t="shared" si="20"/>
        <v>0</v>
      </c>
      <c r="G77" s="6">
        <f t="shared" si="20"/>
        <v>0</v>
      </c>
      <c r="H77" s="6">
        <f t="shared" si="20"/>
        <v>12000</v>
      </c>
      <c r="I77" s="6">
        <f t="shared" si="20"/>
        <v>0</v>
      </c>
      <c r="J77" s="6">
        <f t="shared" si="20"/>
        <v>0</v>
      </c>
      <c r="K77" s="6">
        <f t="shared" si="20"/>
        <v>0</v>
      </c>
      <c r="L77" s="6">
        <f t="shared" si="20"/>
        <v>0</v>
      </c>
      <c r="M77" s="6">
        <f t="shared" si="20"/>
        <v>0</v>
      </c>
      <c r="N77" s="6">
        <f t="shared" si="20"/>
        <v>0</v>
      </c>
      <c r="O77" s="6">
        <f t="shared" si="20"/>
        <v>0</v>
      </c>
      <c r="P77" s="5"/>
      <c r="Q77" s="5"/>
    </row>
    <row r="78" spans="1:17" hidden="1" x14ac:dyDescent="0.2">
      <c r="A78" s="171">
        <v>3212</v>
      </c>
      <c r="B78" s="172" t="s">
        <v>56</v>
      </c>
      <c r="C78" s="164">
        <f>SUM(D78:Q78)</f>
        <v>12000</v>
      </c>
      <c r="D78" s="5"/>
      <c r="E78" s="5"/>
      <c r="F78" s="5"/>
      <c r="G78" s="5"/>
      <c r="H78" s="173">
        <v>12000</v>
      </c>
      <c r="I78" s="5"/>
      <c r="J78" s="5"/>
      <c r="K78" s="5"/>
      <c r="L78" s="5"/>
      <c r="M78" s="5"/>
      <c r="N78" s="5"/>
      <c r="O78" s="5"/>
      <c r="P78" s="5"/>
      <c r="Q78" s="5"/>
    </row>
    <row r="79" spans="1:17" hidden="1" x14ac:dyDescent="0.2">
      <c r="A79" s="169">
        <v>329</v>
      </c>
      <c r="B79" s="170"/>
      <c r="C79" s="163">
        <f>C80</f>
        <v>1000</v>
      </c>
      <c r="D79" s="6">
        <f t="shared" ref="D79:O79" si="21">D80</f>
        <v>0</v>
      </c>
      <c r="E79" s="6">
        <f t="shared" si="21"/>
        <v>0</v>
      </c>
      <c r="F79" s="6">
        <f t="shared" si="21"/>
        <v>0</v>
      </c>
      <c r="G79" s="6">
        <f t="shared" si="21"/>
        <v>0</v>
      </c>
      <c r="H79" s="6">
        <f t="shared" si="21"/>
        <v>1000</v>
      </c>
      <c r="I79" s="6">
        <f t="shared" si="21"/>
        <v>0</v>
      </c>
      <c r="J79" s="6">
        <f t="shared" si="21"/>
        <v>0</v>
      </c>
      <c r="K79" s="6">
        <f t="shared" si="21"/>
        <v>0</v>
      </c>
      <c r="L79" s="6">
        <f t="shared" si="21"/>
        <v>0</v>
      </c>
      <c r="M79" s="6">
        <f t="shared" si="21"/>
        <v>0</v>
      </c>
      <c r="N79" s="6">
        <f t="shared" si="21"/>
        <v>0</v>
      </c>
      <c r="O79" s="6">
        <f t="shared" si="21"/>
        <v>0</v>
      </c>
      <c r="P79" s="5"/>
      <c r="Q79" s="5"/>
    </row>
    <row r="80" spans="1:17" hidden="1" x14ac:dyDescent="0.2">
      <c r="A80" s="171">
        <v>3295</v>
      </c>
      <c r="B80" s="172" t="s">
        <v>57</v>
      </c>
      <c r="C80" s="164">
        <f>SUM(D80:Q80)</f>
        <v>1000</v>
      </c>
      <c r="D80" s="5"/>
      <c r="E80" s="5"/>
      <c r="F80" s="5"/>
      <c r="G80" s="5"/>
      <c r="H80" s="173">
        <v>1000</v>
      </c>
      <c r="I80" s="5"/>
      <c r="J80" s="5"/>
      <c r="K80" s="173"/>
      <c r="L80" s="5"/>
      <c r="M80" s="5"/>
      <c r="N80" s="173"/>
      <c r="O80" s="173"/>
      <c r="P80" s="5"/>
      <c r="Q80" s="5"/>
    </row>
    <row r="81" spans="1:17" x14ac:dyDescent="0.2">
      <c r="A81" s="155"/>
      <c r="B81" s="156" t="s">
        <v>47</v>
      </c>
      <c r="C81" s="174">
        <f>C67+C76</f>
        <v>704000</v>
      </c>
      <c r="D81" s="174">
        <f t="shared" ref="D81:P81" si="22">D67+D76</f>
        <v>0</v>
      </c>
      <c r="E81" s="174">
        <f t="shared" si="22"/>
        <v>0</v>
      </c>
      <c r="F81" s="174">
        <f t="shared" si="22"/>
        <v>0</v>
      </c>
      <c r="G81" s="174">
        <f t="shared" si="22"/>
        <v>0</v>
      </c>
      <c r="H81" s="174">
        <f>H67+H76</f>
        <v>704000</v>
      </c>
      <c r="I81" s="174">
        <f t="shared" si="22"/>
        <v>0</v>
      </c>
      <c r="J81" s="174">
        <f t="shared" si="22"/>
        <v>0</v>
      </c>
      <c r="K81" s="174">
        <f t="shared" si="22"/>
        <v>0</v>
      </c>
      <c r="L81" s="174">
        <f t="shared" si="22"/>
        <v>0</v>
      </c>
      <c r="M81" s="174">
        <f t="shared" si="22"/>
        <v>0</v>
      </c>
      <c r="N81" s="174">
        <f t="shared" si="22"/>
        <v>0</v>
      </c>
      <c r="O81" s="174">
        <f t="shared" si="22"/>
        <v>0</v>
      </c>
      <c r="P81" s="174">
        <f t="shared" si="22"/>
        <v>0</v>
      </c>
      <c r="Q81" s="174">
        <f t="shared" ref="Q81" si="23">Q67+Q76</f>
        <v>0</v>
      </c>
    </row>
    <row r="82" spans="1:17" x14ac:dyDescent="0.2">
      <c r="A82" s="160"/>
      <c r="B82" s="161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</row>
    <row r="83" spans="1:17" x14ac:dyDescent="0.2">
      <c r="A83" s="160"/>
      <c r="B83" s="161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</row>
    <row r="84" spans="1:17" x14ac:dyDescent="0.2">
      <c r="A84" s="135" t="s">
        <v>154</v>
      </c>
      <c r="B84" s="161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</row>
    <row r="85" spans="1:17" x14ac:dyDescent="0.2">
      <c r="A85" s="261" t="s">
        <v>155</v>
      </c>
      <c r="B85" s="263"/>
      <c r="C85" s="263"/>
      <c r="D85" s="263"/>
      <c r="E85" s="263"/>
      <c r="F85" s="263"/>
      <c r="G85" s="263"/>
    </row>
    <row r="86" spans="1:17" x14ac:dyDescent="0.2">
      <c r="A86" s="137"/>
      <c r="B86" s="137"/>
      <c r="C86" s="137"/>
      <c r="D86" s="138"/>
      <c r="E86" s="137"/>
      <c r="F86" s="137"/>
      <c r="G86" s="137"/>
      <c r="H86" s="137"/>
      <c r="I86" s="137"/>
      <c r="J86" s="137"/>
      <c r="K86" s="137"/>
      <c r="L86" s="137"/>
      <c r="N86" s="3"/>
      <c r="O86" s="3"/>
    </row>
    <row r="87" spans="1:17" x14ac:dyDescent="0.2">
      <c r="A87" s="139"/>
      <c r="B87" s="139"/>
      <c r="C87" s="139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3"/>
      <c r="P87" s="175"/>
      <c r="Q87" s="175"/>
    </row>
    <row r="88" spans="1:17" x14ac:dyDescent="0.2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</row>
    <row r="89" spans="1:17" s="134" customFormat="1" ht="38.25" x14ac:dyDescent="0.2">
      <c r="A89" s="142" t="s">
        <v>8</v>
      </c>
      <c r="B89" s="142" t="s">
        <v>9</v>
      </c>
      <c r="C89" s="4" t="s">
        <v>149</v>
      </c>
      <c r="D89" s="4" t="s">
        <v>49</v>
      </c>
      <c r="E89" s="4" t="s">
        <v>4</v>
      </c>
      <c r="F89" s="4" t="s">
        <v>12</v>
      </c>
      <c r="G89" s="4" t="s">
        <v>13</v>
      </c>
      <c r="H89" s="4" t="s">
        <v>14</v>
      </c>
      <c r="I89" s="4" t="s">
        <v>15</v>
      </c>
      <c r="J89" s="4"/>
      <c r="K89" s="4" t="s">
        <v>16</v>
      </c>
      <c r="L89" s="4" t="s">
        <v>1</v>
      </c>
      <c r="M89" s="4" t="s">
        <v>17</v>
      </c>
      <c r="N89" s="4"/>
      <c r="O89" s="4"/>
      <c r="P89" s="4" t="s">
        <v>18</v>
      </c>
      <c r="Q89" s="4" t="s">
        <v>148</v>
      </c>
    </row>
    <row r="90" spans="1:17" s="134" customFormat="1" x14ac:dyDescent="0.2">
      <c r="A90" s="143">
        <v>31</v>
      </c>
      <c r="B90" s="144" t="s">
        <v>165</v>
      </c>
      <c r="C90" s="145">
        <f t="shared" ref="C90:O90" si="24">C91+C93+C95</f>
        <v>70479</v>
      </c>
      <c r="D90" s="145">
        <f t="shared" si="24"/>
        <v>41829</v>
      </c>
      <c r="E90" s="145">
        <f t="shared" si="24"/>
        <v>0</v>
      </c>
      <c r="F90" s="145">
        <f t="shared" si="24"/>
        <v>16400</v>
      </c>
      <c r="G90" s="145">
        <f t="shared" si="24"/>
        <v>0</v>
      </c>
      <c r="H90" s="145">
        <f t="shared" si="24"/>
        <v>250</v>
      </c>
      <c r="I90" s="145">
        <f t="shared" si="24"/>
        <v>0</v>
      </c>
      <c r="J90" s="145">
        <f t="shared" si="24"/>
        <v>0</v>
      </c>
      <c r="K90" s="145">
        <f t="shared" si="24"/>
        <v>12000</v>
      </c>
      <c r="L90" s="145">
        <f t="shared" si="24"/>
        <v>0</v>
      </c>
      <c r="M90" s="145">
        <f t="shared" si="24"/>
        <v>0</v>
      </c>
      <c r="N90" s="145">
        <f t="shared" si="24"/>
        <v>0</v>
      </c>
      <c r="O90" s="145">
        <f t="shared" si="24"/>
        <v>0</v>
      </c>
      <c r="P90" s="145"/>
      <c r="Q90" s="145"/>
    </row>
    <row r="91" spans="1:17" hidden="1" x14ac:dyDescent="0.2">
      <c r="A91" s="169">
        <v>311</v>
      </c>
      <c r="B91" s="169"/>
      <c r="C91" s="176">
        <f t="shared" ref="C91:N91" si="25">SUM(C92:C92)</f>
        <v>57250</v>
      </c>
      <c r="D91" s="162">
        <f t="shared" si="25"/>
        <v>33500</v>
      </c>
      <c r="E91" s="162">
        <f t="shared" si="25"/>
        <v>0</v>
      </c>
      <c r="F91" s="162">
        <f t="shared" si="25"/>
        <v>13000</v>
      </c>
      <c r="G91" s="162">
        <f t="shared" si="25"/>
        <v>0</v>
      </c>
      <c r="H91" s="162">
        <f t="shared" si="25"/>
        <v>250</v>
      </c>
      <c r="I91" s="162">
        <f t="shared" si="25"/>
        <v>0</v>
      </c>
      <c r="J91" s="162">
        <f t="shared" si="25"/>
        <v>0</v>
      </c>
      <c r="K91" s="162">
        <f t="shared" si="25"/>
        <v>10500</v>
      </c>
      <c r="L91" s="162">
        <f t="shared" si="25"/>
        <v>0</v>
      </c>
      <c r="M91" s="162">
        <f t="shared" si="25"/>
        <v>0</v>
      </c>
      <c r="N91" s="162">
        <f t="shared" si="25"/>
        <v>0</v>
      </c>
      <c r="O91" s="162"/>
      <c r="P91" s="177"/>
      <c r="Q91" s="177"/>
    </row>
    <row r="92" spans="1:17" hidden="1" x14ac:dyDescent="0.2">
      <c r="A92" s="165">
        <v>3111</v>
      </c>
      <c r="B92" s="166" t="s">
        <v>58</v>
      </c>
      <c r="C92" s="164">
        <f>SUM(D92:Q92)</f>
        <v>57250</v>
      </c>
      <c r="D92" s="5">
        <v>33500</v>
      </c>
      <c r="E92" s="5">
        <v>0</v>
      </c>
      <c r="F92" s="173">
        <v>13000</v>
      </c>
      <c r="G92" s="5"/>
      <c r="H92" s="5">
        <v>250</v>
      </c>
      <c r="I92" s="5"/>
      <c r="J92" s="5"/>
      <c r="K92" s="173">
        <v>10500</v>
      </c>
      <c r="L92" s="5"/>
      <c r="M92" s="5"/>
      <c r="N92" s="5"/>
      <c r="O92" s="5"/>
      <c r="P92" s="5"/>
      <c r="Q92" s="5"/>
    </row>
    <row r="93" spans="1:17" hidden="1" x14ac:dyDescent="0.2">
      <c r="A93" s="3">
        <v>312</v>
      </c>
      <c r="B93" s="167"/>
      <c r="C93" s="163">
        <f>SUM(C94)</f>
        <v>3929</v>
      </c>
      <c r="D93" s="6">
        <f t="shared" ref="D93:N93" si="26">SUM(D94)</f>
        <v>2729</v>
      </c>
      <c r="E93" s="6">
        <f t="shared" si="26"/>
        <v>0</v>
      </c>
      <c r="F93" s="6">
        <f t="shared" si="26"/>
        <v>1200</v>
      </c>
      <c r="G93" s="6">
        <f t="shared" si="26"/>
        <v>0</v>
      </c>
      <c r="H93" s="6">
        <f t="shared" si="26"/>
        <v>0</v>
      </c>
      <c r="I93" s="6">
        <f t="shared" si="26"/>
        <v>0</v>
      </c>
      <c r="J93" s="6">
        <f t="shared" si="26"/>
        <v>0</v>
      </c>
      <c r="K93" s="6">
        <f t="shared" si="26"/>
        <v>0</v>
      </c>
      <c r="L93" s="6">
        <f t="shared" si="26"/>
        <v>0</v>
      </c>
      <c r="M93" s="6">
        <f t="shared" si="26"/>
        <v>0</v>
      </c>
      <c r="N93" s="6">
        <f t="shared" si="26"/>
        <v>0</v>
      </c>
      <c r="O93" s="5"/>
      <c r="P93" s="5"/>
      <c r="Q93" s="5"/>
    </row>
    <row r="94" spans="1:17" hidden="1" x14ac:dyDescent="0.2">
      <c r="A94" s="165">
        <v>3121</v>
      </c>
      <c r="B94" s="166" t="s">
        <v>59</v>
      </c>
      <c r="C94" s="164">
        <f t="shared" ref="C94:C111" si="27">SUM(D94:Q94)</f>
        <v>3929</v>
      </c>
      <c r="D94" s="5">
        <v>2729</v>
      </c>
      <c r="E94" s="5">
        <v>0</v>
      </c>
      <c r="F94" s="5">
        <v>1200</v>
      </c>
      <c r="G94" s="5"/>
      <c r="H94" s="5"/>
      <c r="I94" s="5"/>
      <c r="J94" s="5"/>
      <c r="K94" s="5">
        <v>0</v>
      </c>
      <c r="L94" s="5"/>
      <c r="M94" s="5"/>
      <c r="N94" s="5"/>
      <c r="O94" s="5"/>
      <c r="P94" s="5"/>
      <c r="Q94" s="5"/>
    </row>
    <row r="95" spans="1:17" hidden="1" x14ac:dyDescent="0.2">
      <c r="A95" s="3">
        <v>313</v>
      </c>
      <c r="B95" s="167"/>
      <c r="C95" s="163">
        <f>SUM(C96:C98)</f>
        <v>9300</v>
      </c>
      <c r="D95" s="6">
        <f t="shared" ref="D95:N95" si="28">SUM(D96:D98)</f>
        <v>5600</v>
      </c>
      <c r="E95" s="6">
        <f t="shared" si="28"/>
        <v>0</v>
      </c>
      <c r="F95" s="6">
        <f t="shared" si="28"/>
        <v>2200</v>
      </c>
      <c r="G95" s="6">
        <f t="shared" si="28"/>
        <v>0</v>
      </c>
      <c r="H95" s="6">
        <f t="shared" si="28"/>
        <v>0</v>
      </c>
      <c r="I95" s="6">
        <f t="shared" si="28"/>
        <v>0</v>
      </c>
      <c r="J95" s="6">
        <f t="shared" si="28"/>
        <v>0</v>
      </c>
      <c r="K95" s="6">
        <f t="shared" si="28"/>
        <v>1500</v>
      </c>
      <c r="L95" s="6">
        <f t="shared" si="28"/>
        <v>0</v>
      </c>
      <c r="M95" s="6">
        <f t="shared" si="28"/>
        <v>0</v>
      </c>
      <c r="N95" s="6">
        <f t="shared" si="28"/>
        <v>0</v>
      </c>
      <c r="O95" s="5"/>
      <c r="P95" s="5"/>
      <c r="Q95" s="5"/>
    </row>
    <row r="96" spans="1:17" hidden="1" x14ac:dyDescent="0.2">
      <c r="A96" s="165">
        <v>3132</v>
      </c>
      <c r="B96" s="166" t="s">
        <v>60</v>
      </c>
      <c r="C96" s="164">
        <f t="shared" si="27"/>
        <v>9300</v>
      </c>
      <c r="D96" s="5">
        <v>5600</v>
      </c>
      <c r="E96" s="5">
        <v>0</v>
      </c>
      <c r="F96" s="173">
        <v>2200</v>
      </c>
      <c r="G96" s="5"/>
      <c r="H96" s="5"/>
      <c r="I96" s="5"/>
      <c r="J96" s="5"/>
      <c r="K96" s="5">
        <v>1500</v>
      </c>
      <c r="L96" s="5"/>
      <c r="M96" s="5"/>
      <c r="N96" s="5"/>
      <c r="O96" s="5"/>
      <c r="P96" s="5"/>
      <c r="Q96" s="5"/>
    </row>
    <row r="97" spans="1:17" hidden="1" x14ac:dyDescent="0.2">
      <c r="A97" s="165">
        <v>3132</v>
      </c>
      <c r="B97" s="166" t="s">
        <v>61</v>
      </c>
      <c r="C97" s="164">
        <f>SUM(D97:Q97)</f>
        <v>0</v>
      </c>
      <c r="D97" s="5"/>
      <c r="E97" s="5">
        <v>0</v>
      </c>
      <c r="F97" s="5">
        <v>0</v>
      </c>
      <c r="G97" s="5"/>
      <c r="H97" s="5"/>
      <c r="I97" s="5"/>
      <c r="J97" s="5"/>
      <c r="K97" s="5">
        <v>0</v>
      </c>
      <c r="L97" s="5"/>
      <c r="M97" s="5"/>
      <c r="N97" s="5"/>
      <c r="O97" s="5"/>
      <c r="P97" s="5"/>
      <c r="Q97" s="5"/>
    </row>
    <row r="98" spans="1:17" hidden="1" x14ac:dyDescent="0.2">
      <c r="A98" s="165">
        <v>3133</v>
      </c>
      <c r="B98" s="166" t="s">
        <v>62</v>
      </c>
      <c r="C98" s="164">
        <f t="shared" si="27"/>
        <v>0</v>
      </c>
      <c r="D98" s="5"/>
      <c r="E98" s="5"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1:17" x14ac:dyDescent="0.2">
      <c r="A99" s="3">
        <v>32</v>
      </c>
      <c r="B99" s="144" t="s">
        <v>166</v>
      </c>
      <c r="C99" s="163">
        <f>C100+C105+C112+C122</f>
        <v>56340</v>
      </c>
      <c r="D99" s="163">
        <f t="shared" ref="D99:O99" si="29">D100+D105+D112+D122</f>
        <v>970</v>
      </c>
      <c r="E99" s="163">
        <f t="shared" si="29"/>
        <v>0</v>
      </c>
      <c r="F99" s="163">
        <f t="shared" si="29"/>
        <v>53870</v>
      </c>
      <c r="G99" s="163">
        <f t="shared" si="29"/>
        <v>0</v>
      </c>
      <c r="H99" s="163">
        <f t="shared" si="29"/>
        <v>350</v>
      </c>
      <c r="I99" s="163">
        <f t="shared" si="29"/>
        <v>0</v>
      </c>
      <c r="J99" s="163">
        <f t="shared" si="29"/>
        <v>0</v>
      </c>
      <c r="K99" s="163">
        <f t="shared" si="29"/>
        <v>1150</v>
      </c>
      <c r="L99" s="163">
        <f t="shared" si="29"/>
        <v>0</v>
      </c>
      <c r="M99" s="163">
        <f t="shared" si="29"/>
        <v>0</v>
      </c>
      <c r="N99" s="163">
        <f t="shared" si="29"/>
        <v>0</v>
      </c>
      <c r="O99" s="163">
        <f t="shared" si="29"/>
        <v>0</v>
      </c>
      <c r="P99" s="5"/>
      <c r="Q99" s="5"/>
    </row>
    <row r="100" spans="1:17" hidden="1" x14ac:dyDescent="0.2">
      <c r="A100" s="147">
        <v>321</v>
      </c>
      <c r="B100" s="148"/>
      <c r="C100" s="163">
        <f>SUM(C101:C104)</f>
        <v>2870</v>
      </c>
      <c r="D100" s="6">
        <f t="shared" ref="D100:N100" si="30">SUM(D101:D104)</f>
        <v>970</v>
      </c>
      <c r="E100" s="6">
        <f t="shared" si="30"/>
        <v>0</v>
      </c>
      <c r="F100" s="6">
        <f t="shared" si="30"/>
        <v>1750</v>
      </c>
      <c r="G100" s="6">
        <f t="shared" si="30"/>
        <v>0</v>
      </c>
      <c r="H100" s="6">
        <f t="shared" si="30"/>
        <v>0</v>
      </c>
      <c r="I100" s="6">
        <f t="shared" si="30"/>
        <v>0</v>
      </c>
      <c r="J100" s="6">
        <f t="shared" si="30"/>
        <v>0</v>
      </c>
      <c r="K100" s="6">
        <f t="shared" si="30"/>
        <v>150</v>
      </c>
      <c r="L100" s="6">
        <f t="shared" si="30"/>
        <v>0</v>
      </c>
      <c r="M100" s="6">
        <f t="shared" si="30"/>
        <v>0</v>
      </c>
      <c r="N100" s="6">
        <f t="shared" si="30"/>
        <v>0</v>
      </c>
      <c r="O100" s="6"/>
      <c r="P100" s="5"/>
      <c r="Q100" s="5"/>
    </row>
    <row r="101" spans="1:17" hidden="1" x14ac:dyDescent="0.2">
      <c r="A101" s="165">
        <v>3211</v>
      </c>
      <c r="B101" s="166" t="s">
        <v>63</v>
      </c>
      <c r="C101" s="164">
        <f t="shared" si="27"/>
        <v>1000</v>
      </c>
      <c r="D101" s="5"/>
      <c r="E101" s="5"/>
      <c r="F101" s="173">
        <v>1000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1:17" hidden="1" x14ac:dyDescent="0.2">
      <c r="A102" s="165">
        <v>3212</v>
      </c>
      <c r="B102" s="166" t="s">
        <v>64</v>
      </c>
      <c r="C102" s="164">
        <f t="shared" si="27"/>
        <v>1470</v>
      </c>
      <c r="D102" s="5">
        <v>970</v>
      </c>
      <c r="E102" s="5">
        <v>0</v>
      </c>
      <c r="F102" s="5">
        <v>350</v>
      </c>
      <c r="G102" s="5"/>
      <c r="H102" s="5"/>
      <c r="I102" s="5"/>
      <c r="J102" s="5"/>
      <c r="K102" s="5">
        <v>150</v>
      </c>
      <c r="L102" s="5"/>
      <c r="M102" s="5"/>
      <c r="N102" s="5"/>
      <c r="O102" s="5"/>
      <c r="P102" s="5"/>
      <c r="Q102" s="5"/>
    </row>
    <row r="103" spans="1:17" hidden="1" x14ac:dyDescent="0.2">
      <c r="A103" s="165">
        <v>3213</v>
      </c>
      <c r="B103" s="166" t="s">
        <v>65</v>
      </c>
      <c r="C103" s="164">
        <f t="shared" ref="C103" si="31">SUM(D103:Q103)</f>
        <v>300</v>
      </c>
      <c r="D103" s="5"/>
      <c r="E103" s="5"/>
      <c r="F103" s="173">
        <v>300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1:17" hidden="1" x14ac:dyDescent="0.2">
      <c r="A104" s="165">
        <v>3214</v>
      </c>
      <c r="B104" s="166" t="s">
        <v>202</v>
      </c>
      <c r="C104" s="164">
        <f t="shared" si="27"/>
        <v>100</v>
      </c>
      <c r="D104" s="5"/>
      <c r="E104" s="5"/>
      <c r="F104" s="173">
        <v>100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1:17" hidden="1" x14ac:dyDescent="0.2">
      <c r="A105" s="3">
        <v>322</v>
      </c>
      <c r="B105" s="167"/>
      <c r="C105" s="163">
        <f>SUM(C106:C111)</f>
        <v>45450</v>
      </c>
      <c r="D105" s="6">
        <f t="shared" ref="D105:N105" si="32">SUM(D106:D111)</f>
        <v>0</v>
      </c>
      <c r="E105" s="6">
        <f t="shared" si="32"/>
        <v>0</v>
      </c>
      <c r="F105" s="6">
        <f t="shared" si="32"/>
        <v>44100</v>
      </c>
      <c r="G105" s="6">
        <f t="shared" si="32"/>
        <v>0</v>
      </c>
      <c r="H105" s="6">
        <f t="shared" si="32"/>
        <v>350</v>
      </c>
      <c r="I105" s="6">
        <f t="shared" si="32"/>
        <v>0</v>
      </c>
      <c r="J105" s="6">
        <f t="shared" si="32"/>
        <v>0</v>
      </c>
      <c r="K105" s="6">
        <f t="shared" si="32"/>
        <v>1000</v>
      </c>
      <c r="L105" s="6">
        <f t="shared" si="32"/>
        <v>0</v>
      </c>
      <c r="M105" s="6">
        <f t="shared" si="32"/>
        <v>0</v>
      </c>
      <c r="N105" s="6">
        <f t="shared" si="32"/>
        <v>0</v>
      </c>
      <c r="O105" s="5"/>
      <c r="P105" s="5"/>
      <c r="Q105" s="5"/>
    </row>
    <row r="106" spans="1:17" hidden="1" x14ac:dyDescent="0.2">
      <c r="A106" s="165">
        <v>3221</v>
      </c>
      <c r="B106" s="166" t="s">
        <v>66</v>
      </c>
      <c r="C106" s="164">
        <f t="shared" si="27"/>
        <v>3000</v>
      </c>
      <c r="D106" s="5"/>
      <c r="E106" s="5"/>
      <c r="F106" s="5">
        <v>3000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1:17" hidden="1" x14ac:dyDescent="0.2">
      <c r="A107" s="165">
        <v>3222</v>
      </c>
      <c r="B107" s="166" t="s">
        <v>67</v>
      </c>
      <c r="C107" s="164">
        <f t="shared" si="27"/>
        <v>37350</v>
      </c>
      <c r="D107" s="5"/>
      <c r="E107" s="5"/>
      <c r="F107" s="5">
        <v>36000</v>
      </c>
      <c r="G107" s="5"/>
      <c r="H107" s="173">
        <v>350</v>
      </c>
      <c r="I107" s="5"/>
      <c r="J107" s="5"/>
      <c r="K107" s="173">
        <v>1000</v>
      </c>
      <c r="L107" s="5"/>
      <c r="M107" s="5"/>
      <c r="N107" s="5"/>
      <c r="O107" s="5"/>
      <c r="P107" s="5"/>
      <c r="Q107" s="5"/>
    </row>
    <row r="108" spans="1:17" hidden="1" x14ac:dyDescent="0.2">
      <c r="A108" s="165">
        <v>3223</v>
      </c>
      <c r="B108" s="166" t="s">
        <v>68</v>
      </c>
      <c r="C108" s="164">
        <f t="shared" si="27"/>
        <v>2000</v>
      </c>
      <c r="D108" s="5"/>
      <c r="E108" s="5"/>
      <c r="F108" s="5">
        <v>2000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hidden="1" x14ac:dyDescent="0.2">
      <c r="A109" s="165">
        <v>3224</v>
      </c>
      <c r="B109" s="166" t="s">
        <v>203</v>
      </c>
      <c r="C109" s="164">
        <f t="shared" ref="C109:C110" si="33">SUM(D109:Q109)</f>
        <v>1000</v>
      </c>
      <c r="D109" s="5"/>
      <c r="E109" s="5"/>
      <c r="F109" s="5">
        <v>1000</v>
      </c>
      <c r="G109" s="5"/>
      <c r="H109" s="173">
        <v>0</v>
      </c>
      <c r="I109" s="5"/>
      <c r="J109" s="5"/>
      <c r="K109" s="5"/>
      <c r="L109" s="5"/>
      <c r="M109" s="5"/>
      <c r="N109" s="5"/>
      <c r="O109" s="5"/>
      <c r="P109" s="5"/>
      <c r="Q109" s="5"/>
    </row>
    <row r="110" spans="1:17" hidden="1" x14ac:dyDescent="0.2">
      <c r="A110" s="165">
        <v>3225</v>
      </c>
      <c r="B110" s="166" t="s">
        <v>69</v>
      </c>
      <c r="C110" s="164">
        <f t="shared" si="33"/>
        <v>2000</v>
      </c>
      <c r="D110" s="5"/>
      <c r="E110" s="5"/>
      <c r="F110" s="5">
        <v>2000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hidden="1" x14ac:dyDescent="0.2">
      <c r="A111" s="165">
        <v>3227</v>
      </c>
      <c r="B111" s="166" t="s">
        <v>27</v>
      </c>
      <c r="C111" s="164">
        <f t="shared" si="27"/>
        <v>100</v>
      </c>
      <c r="D111" s="5"/>
      <c r="E111" s="5"/>
      <c r="F111" s="5">
        <v>100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hidden="1" x14ac:dyDescent="0.2">
      <c r="A112" s="3">
        <v>323</v>
      </c>
      <c r="B112" s="167"/>
      <c r="C112" s="163">
        <f>SUM(C113:C121)</f>
        <v>7200</v>
      </c>
      <c r="D112" s="163">
        <f t="shared" ref="D112:O112" si="34">SUM(D113:D121)</f>
        <v>0</v>
      </c>
      <c r="E112" s="163">
        <f t="shared" si="34"/>
        <v>0</v>
      </c>
      <c r="F112" s="163">
        <f t="shared" si="34"/>
        <v>7200</v>
      </c>
      <c r="G112" s="163">
        <f t="shared" si="34"/>
        <v>0</v>
      </c>
      <c r="H112" s="163">
        <f t="shared" si="34"/>
        <v>0</v>
      </c>
      <c r="I112" s="163">
        <f t="shared" si="34"/>
        <v>0</v>
      </c>
      <c r="J112" s="163">
        <f t="shared" si="34"/>
        <v>0</v>
      </c>
      <c r="K112" s="163">
        <f t="shared" si="34"/>
        <v>0</v>
      </c>
      <c r="L112" s="163">
        <f t="shared" si="34"/>
        <v>0</v>
      </c>
      <c r="M112" s="163">
        <f t="shared" si="34"/>
        <v>0</v>
      </c>
      <c r="N112" s="163">
        <f t="shared" si="34"/>
        <v>0</v>
      </c>
      <c r="O112" s="163">
        <f t="shared" si="34"/>
        <v>0</v>
      </c>
      <c r="P112" s="5"/>
      <c r="Q112" s="5"/>
    </row>
    <row r="113" spans="1:17" hidden="1" x14ac:dyDescent="0.2">
      <c r="A113" s="149">
        <v>3231</v>
      </c>
      <c r="B113" s="152" t="s">
        <v>103</v>
      </c>
      <c r="C113" s="164">
        <f t="shared" ref="C113:C128" si="35">SUM(D113:Q113)</f>
        <v>200</v>
      </c>
      <c r="D113" s="5"/>
      <c r="E113" s="5"/>
      <c r="F113" s="5">
        <v>200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hidden="1" x14ac:dyDescent="0.2">
      <c r="A114" s="149">
        <v>3232</v>
      </c>
      <c r="B114" s="152" t="s">
        <v>88</v>
      </c>
      <c r="C114" s="164">
        <f t="shared" si="35"/>
        <v>3000</v>
      </c>
      <c r="D114" s="5"/>
      <c r="E114" s="5"/>
      <c r="F114" s="173">
        <v>3000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hidden="1" x14ac:dyDescent="0.2">
      <c r="A115" s="149">
        <v>3233</v>
      </c>
      <c r="B115" s="150" t="s">
        <v>146</v>
      </c>
      <c r="C115" s="164">
        <f t="shared" si="35"/>
        <v>100</v>
      </c>
      <c r="D115" s="5"/>
      <c r="E115" s="5"/>
      <c r="F115" s="5">
        <v>100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hidden="1" x14ac:dyDescent="0.2">
      <c r="A116" s="149">
        <v>3234</v>
      </c>
      <c r="B116" s="152" t="s">
        <v>32</v>
      </c>
      <c r="C116" s="164">
        <f t="shared" si="35"/>
        <v>2000</v>
      </c>
      <c r="D116" s="5"/>
      <c r="E116" s="5"/>
      <c r="F116" s="173">
        <v>2000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hidden="1" x14ac:dyDescent="0.2">
      <c r="A117" s="149">
        <v>3235</v>
      </c>
      <c r="B117" s="152" t="s">
        <v>33</v>
      </c>
      <c r="C117" s="164">
        <f t="shared" si="35"/>
        <v>200</v>
      </c>
      <c r="D117" s="5"/>
      <c r="E117" s="5"/>
      <c r="F117" s="5">
        <v>200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hidden="1" x14ac:dyDescent="0.2">
      <c r="A118" s="149">
        <v>3236</v>
      </c>
      <c r="B118" s="152" t="s">
        <v>104</v>
      </c>
      <c r="C118" s="164">
        <f t="shared" si="35"/>
        <v>100</v>
      </c>
      <c r="D118" s="5"/>
      <c r="E118" s="5"/>
      <c r="F118" s="5">
        <v>100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hidden="1" x14ac:dyDescent="0.2">
      <c r="A119" s="149">
        <v>3237</v>
      </c>
      <c r="B119" s="152" t="s">
        <v>105</v>
      </c>
      <c r="C119" s="164">
        <f t="shared" si="35"/>
        <v>1000</v>
      </c>
      <c r="D119" s="5"/>
      <c r="E119" s="5"/>
      <c r="F119" s="173">
        <v>1000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hidden="1" x14ac:dyDescent="0.2">
      <c r="A120" s="149">
        <v>3238</v>
      </c>
      <c r="B120" s="152" t="s">
        <v>36</v>
      </c>
      <c r="C120" s="164">
        <f t="shared" si="35"/>
        <v>300</v>
      </c>
      <c r="D120" s="5"/>
      <c r="E120" s="5"/>
      <c r="F120" s="5">
        <v>300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hidden="1" x14ac:dyDescent="0.2">
      <c r="A121" s="149">
        <v>3239</v>
      </c>
      <c r="B121" s="152" t="s">
        <v>106</v>
      </c>
      <c r="C121" s="164">
        <f t="shared" si="35"/>
        <v>300</v>
      </c>
      <c r="D121" s="5"/>
      <c r="E121" s="5"/>
      <c r="F121" s="5">
        <v>300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hidden="1" x14ac:dyDescent="0.2">
      <c r="A122" s="3">
        <v>329</v>
      </c>
      <c r="B122" s="167"/>
      <c r="C122" s="163">
        <f>SUM(C123:C128)</f>
        <v>820</v>
      </c>
      <c r="D122" s="163">
        <f t="shared" ref="D122:O122" si="36">SUM(D123:D128)</f>
        <v>0</v>
      </c>
      <c r="E122" s="163">
        <f t="shared" si="36"/>
        <v>0</v>
      </c>
      <c r="F122" s="163">
        <f t="shared" si="36"/>
        <v>820</v>
      </c>
      <c r="G122" s="163">
        <f t="shared" si="36"/>
        <v>0</v>
      </c>
      <c r="H122" s="163">
        <f t="shared" si="36"/>
        <v>0</v>
      </c>
      <c r="I122" s="163">
        <f t="shared" si="36"/>
        <v>0</v>
      </c>
      <c r="J122" s="163">
        <f t="shared" si="36"/>
        <v>0</v>
      </c>
      <c r="K122" s="163">
        <f t="shared" si="36"/>
        <v>0</v>
      </c>
      <c r="L122" s="163">
        <f t="shared" si="36"/>
        <v>0</v>
      </c>
      <c r="M122" s="163">
        <f t="shared" si="36"/>
        <v>0</v>
      </c>
      <c r="N122" s="163">
        <f t="shared" si="36"/>
        <v>0</v>
      </c>
      <c r="O122" s="163">
        <f t="shared" si="36"/>
        <v>0</v>
      </c>
      <c r="P122" s="5"/>
      <c r="Q122" s="5"/>
    </row>
    <row r="123" spans="1:17" hidden="1" x14ac:dyDescent="0.2">
      <c r="A123" s="149">
        <v>3292</v>
      </c>
      <c r="B123" s="152" t="s">
        <v>109</v>
      </c>
      <c r="C123" s="164">
        <f t="shared" si="35"/>
        <v>100</v>
      </c>
      <c r="D123" s="5"/>
      <c r="E123" s="5"/>
      <c r="F123" s="173">
        <v>100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hidden="1" x14ac:dyDescent="0.2">
      <c r="A124" s="149">
        <v>3293</v>
      </c>
      <c r="B124" s="152" t="s">
        <v>39</v>
      </c>
      <c r="C124" s="164">
        <f t="shared" si="35"/>
        <v>500</v>
      </c>
      <c r="D124" s="5"/>
      <c r="E124" s="5"/>
      <c r="F124" s="5">
        <v>500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hidden="1" x14ac:dyDescent="0.2">
      <c r="A125" s="149">
        <v>3294</v>
      </c>
      <c r="B125" s="152" t="s">
        <v>40</v>
      </c>
      <c r="C125" s="164">
        <f t="shared" si="35"/>
        <v>100</v>
      </c>
      <c r="D125" s="5"/>
      <c r="E125" s="5"/>
      <c r="F125" s="5">
        <v>100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hidden="1" x14ac:dyDescent="0.2">
      <c r="A126" s="165">
        <v>3295</v>
      </c>
      <c r="B126" s="166" t="s">
        <v>70</v>
      </c>
      <c r="C126" s="164">
        <f t="shared" si="35"/>
        <v>10</v>
      </c>
      <c r="D126" s="5"/>
      <c r="E126" s="5"/>
      <c r="F126" s="5">
        <v>10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hidden="1" x14ac:dyDescent="0.2">
      <c r="A127" s="165">
        <v>3296</v>
      </c>
      <c r="B127" s="166" t="s">
        <v>71</v>
      </c>
      <c r="C127" s="164">
        <f t="shared" si="35"/>
        <v>10</v>
      </c>
      <c r="D127" s="5"/>
      <c r="E127" s="5"/>
      <c r="F127" s="5">
        <v>10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hidden="1" x14ac:dyDescent="0.2">
      <c r="A128" s="165">
        <v>3299</v>
      </c>
      <c r="B128" s="166" t="s">
        <v>204</v>
      </c>
      <c r="C128" s="164">
        <f t="shared" si="35"/>
        <v>100</v>
      </c>
      <c r="D128" s="5"/>
      <c r="E128" s="5"/>
      <c r="F128" s="173">
        <v>100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x14ac:dyDescent="0.2">
      <c r="A129" s="3">
        <v>34</v>
      </c>
      <c r="B129" s="167" t="s">
        <v>167</v>
      </c>
      <c r="C129" s="163">
        <f>C130</f>
        <v>30</v>
      </c>
      <c r="D129" s="163">
        <f t="shared" ref="D129:O129" si="37">D130</f>
        <v>0</v>
      </c>
      <c r="E129" s="163">
        <f t="shared" si="37"/>
        <v>0</v>
      </c>
      <c r="F129" s="163">
        <f t="shared" si="37"/>
        <v>30</v>
      </c>
      <c r="G129" s="163">
        <f t="shared" si="37"/>
        <v>0</v>
      </c>
      <c r="H129" s="163">
        <f t="shared" si="37"/>
        <v>0</v>
      </c>
      <c r="I129" s="163">
        <f t="shared" si="37"/>
        <v>0</v>
      </c>
      <c r="J129" s="163">
        <f t="shared" si="37"/>
        <v>0</v>
      </c>
      <c r="K129" s="163">
        <f t="shared" si="37"/>
        <v>0</v>
      </c>
      <c r="L129" s="163">
        <f t="shared" si="37"/>
        <v>0</v>
      </c>
      <c r="M129" s="163">
        <f t="shared" si="37"/>
        <v>0</v>
      </c>
      <c r="N129" s="163">
        <f t="shared" si="37"/>
        <v>0</v>
      </c>
      <c r="O129" s="163">
        <f t="shared" si="37"/>
        <v>0</v>
      </c>
      <c r="P129" s="5"/>
      <c r="Q129" s="5"/>
    </row>
    <row r="130" spans="1:17" hidden="1" x14ac:dyDescent="0.2">
      <c r="A130" s="3">
        <v>343</v>
      </c>
      <c r="B130" s="167"/>
      <c r="C130" s="163">
        <f>C131+C132</f>
        <v>30</v>
      </c>
      <c r="D130" s="163">
        <f t="shared" ref="D130:O130" si="38">D131+D132</f>
        <v>0</v>
      </c>
      <c r="E130" s="163">
        <f t="shared" si="38"/>
        <v>0</v>
      </c>
      <c r="F130" s="163">
        <f t="shared" si="38"/>
        <v>30</v>
      </c>
      <c r="G130" s="163">
        <f t="shared" si="38"/>
        <v>0</v>
      </c>
      <c r="H130" s="163">
        <f t="shared" si="38"/>
        <v>0</v>
      </c>
      <c r="I130" s="163">
        <f t="shared" si="38"/>
        <v>0</v>
      </c>
      <c r="J130" s="163">
        <f t="shared" si="38"/>
        <v>0</v>
      </c>
      <c r="K130" s="163">
        <f t="shared" si="38"/>
        <v>0</v>
      </c>
      <c r="L130" s="163">
        <f t="shared" si="38"/>
        <v>0</v>
      </c>
      <c r="M130" s="163">
        <f t="shared" si="38"/>
        <v>0</v>
      </c>
      <c r="N130" s="163">
        <f t="shared" si="38"/>
        <v>0</v>
      </c>
      <c r="O130" s="163">
        <f t="shared" si="38"/>
        <v>0</v>
      </c>
      <c r="P130" s="5"/>
      <c r="Q130" s="5"/>
    </row>
    <row r="131" spans="1:17" hidden="1" x14ac:dyDescent="0.2">
      <c r="A131" s="165">
        <v>3431</v>
      </c>
      <c r="B131" s="166" t="s">
        <v>43</v>
      </c>
      <c r="C131" s="164">
        <f t="shared" ref="C131:C140" si="39">SUM(D131:Q131)</f>
        <v>10</v>
      </c>
      <c r="D131" s="5"/>
      <c r="E131" s="5"/>
      <c r="F131" s="5">
        <v>10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hidden="1" x14ac:dyDescent="0.2">
      <c r="A132" s="165">
        <v>3433</v>
      </c>
      <c r="B132" s="166" t="s">
        <v>72</v>
      </c>
      <c r="C132" s="164">
        <f t="shared" si="39"/>
        <v>20</v>
      </c>
      <c r="D132" s="5"/>
      <c r="E132" s="5"/>
      <c r="F132" s="5">
        <v>20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x14ac:dyDescent="0.2">
      <c r="A133" s="3">
        <v>42</v>
      </c>
      <c r="B133" s="167" t="s">
        <v>205</v>
      </c>
      <c r="C133" s="163">
        <f>SUM(C134:C140)</f>
        <v>28750</v>
      </c>
      <c r="D133" s="163">
        <f t="shared" ref="D133:O133" si="40">SUM(D134:D140)</f>
        <v>0</v>
      </c>
      <c r="E133" s="163">
        <f t="shared" si="40"/>
        <v>0</v>
      </c>
      <c r="F133" s="163">
        <f t="shared" si="40"/>
        <v>28750</v>
      </c>
      <c r="G133" s="163">
        <f t="shared" si="40"/>
        <v>0</v>
      </c>
      <c r="H133" s="163">
        <f t="shared" si="40"/>
        <v>0</v>
      </c>
      <c r="I133" s="163">
        <f t="shared" si="40"/>
        <v>0</v>
      </c>
      <c r="J133" s="163">
        <f t="shared" si="40"/>
        <v>0</v>
      </c>
      <c r="K133" s="163">
        <f t="shared" si="40"/>
        <v>0</v>
      </c>
      <c r="L133" s="163">
        <f t="shared" si="40"/>
        <v>0</v>
      </c>
      <c r="M133" s="163">
        <f t="shared" si="40"/>
        <v>0</v>
      </c>
      <c r="N133" s="163">
        <f t="shared" si="40"/>
        <v>0</v>
      </c>
      <c r="O133" s="163">
        <f t="shared" si="40"/>
        <v>0</v>
      </c>
      <c r="P133" s="5"/>
      <c r="Q133" s="5"/>
    </row>
    <row r="134" spans="1:17" hidden="1" x14ac:dyDescent="0.2">
      <c r="A134" s="149">
        <v>4221</v>
      </c>
      <c r="B134" s="150" t="s">
        <v>44</v>
      </c>
      <c r="C134" s="164">
        <f t="shared" si="39"/>
        <v>18000</v>
      </c>
      <c r="D134" s="5"/>
      <c r="E134" s="5"/>
      <c r="F134" s="173">
        <v>18000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hidden="1" x14ac:dyDescent="0.2">
      <c r="A135" s="149">
        <v>4222</v>
      </c>
      <c r="B135" s="150" t="s">
        <v>114</v>
      </c>
      <c r="C135" s="164">
        <f t="shared" si="39"/>
        <v>100</v>
      </c>
      <c r="D135" s="5"/>
      <c r="E135" s="5"/>
      <c r="F135" s="5">
        <v>100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hidden="1" x14ac:dyDescent="0.2">
      <c r="A136" s="149">
        <v>4223</v>
      </c>
      <c r="B136" s="150" t="s">
        <v>115</v>
      </c>
      <c r="C136" s="164">
        <f t="shared" si="39"/>
        <v>1500</v>
      </c>
      <c r="D136" s="5"/>
      <c r="E136" s="5"/>
      <c r="F136" s="5">
        <v>1500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hidden="1" x14ac:dyDescent="0.2">
      <c r="A137" s="149">
        <v>4225</v>
      </c>
      <c r="B137" s="150" t="s">
        <v>116</v>
      </c>
      <c r="C137" s="164">
        <f t="shared" si="39"/>
        <v>100</v>
      </c>
      <c r="D137" s="5"/>
      <c r="E137" s="5"/>
      <c r="F137" s="5">
        <v>100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hidden="1" x14ac:dyDescent="0.2">
      <c r="A138" s="149">
        <v>4226</v>
      </c>
      <c r="B138" s="150" t="s">
        <v>45</v>
      </c>
      <c r="C138" s="164">
        <f t="shared" si="39"/>
        <v>2100</v>
      </c>
      <c r="D138" s="5"/>
      <c r="E138" s="5"/>
      <c r="F138" s="5">
        <v>2100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hidden="1" x14ac:dyDescent="0.2">
      <c r="A139" s="149">
        <v>4227</v>
      </c>
      <c r="B139" s="150" t="s">
        <v>117</v>
      </c>
      <c r="C139" s="164">
        <f t="shared" si="39"/>
        <v>6000</v>
      </c>
      <c r="D139" s="5"/>
      <c r="E139" s="5"/>
      <c r="F139" s="173">
        <v>6000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hidden="1" x14ac:dyDescent="0.2">
      <c r="A140" s="165">
        <v>4241</v>
      </c>
      <c r="B140" s="166" t="s">
        <v>206</v>
      </c>
      <c r="C140" s="164">
        <f t="shared" si="39"/>
        <v>950</v>
      </c>
      <c r="D140" s="5"/>
      <c r="E140" s="178"/>
      <c r="F140" s="5">
        <v>950</v>
      </c>
      <c r="G140" s="178"/>
      <c r="H140" s="178"/>
      <c r="I140" s="178"/>
      <c r="J140" s="178"/>
      <c r="K140" s="178"/>
      <c r="L140" s="178"/>
      <c r="M140" s="5"/>
      <c r="N140" s="5"/>
      <c r="O140" s="5"/>
      <c r="P140" s="5"/>
      <c r="Q140" s="5"/>
    </row>
    <row r="141" spans="1:17" x14ac:dyDescent="0.2">
      <c r="A141" s="155"/>
      <c r="B141" s="156" t="s">
        <v>47</v>
      </c>
      <c r="C141" s="174">
        <f>C90+C99+C129+C133</f>
        <v>155599</v>
      </c>
      <c r="D141" s="174">
        <f t="shared" ref="D141:O141" si="41">D90+D99+D129+D133</f>
        <v>42799</v>
      </c>
      <c r="E141" s="174">
        <f t="shared" si="41"/>
        <v>0</v>
      </c>
      <c r="F141" s="174">
        <f t="shared" si="41"/>
        <v>99050</v>
      </c>
      <c r="G141" s="174">
        <f t="shared" si="41"/>
        <v>0</v>
      </c>
      <c r="H141" s="174">
        <f t="shared" si="41"/>
        <v>600</v>
      </c>
      <c r="I141" s="174">
        <f t="shared" si="41"/>
        <v>0</v>
      </c>
      <c r="J141" s="174">
        <f t="shared" si="41"/>
        <v>0</v>
      </c>
      <c r="K141" s="174">
        <f t="shared" si="41"/>
        <v>13150</v>
      </c>
      <c r="L141" s="174">
        <f t="shared" si="41"/>
        <v>0</v>
      </c>
      <c r="M141" s="174">
        <f t="shared" si="41"/>
        <v>0</v>
      </c>
      <c r="N141" s="174">
        <f t="shared" si="41"/>
        <v>0</v>
      </c>
      <c r="O141" s="174">
        <f t="shared" si="41"/>
        <v>0</v>
      </c>
      <c r="P141" s="174">
        <f>P90+P99+P129</f>
        <v>0</v>
      </c>
      <c r="Q141" s="174">
        <f>Q90+Q99+Q129</f>
        <v>0</v>
      </c>
    </row>
    <row r="143" spans="1:17" x14ac:dyDescent="0.2">
      <c r="A143" s="135" t="s">
        <v>154</v>
      </c>
    </row>
    <row r="144" spans="1:17" x14ac:dyDescent="0.2">
      <c r="A144" s="261" t="s">
        <v>156</v>
      </c>
      <c r="B144" s="261"/>
      <c r="C144" s="261"/>
      <c r="D144" s="261"/>
      <c r="E144" s="261"/>
      <c r="F144" s="261"/>
      <c r="G144" s="261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</row>
    <row r="145" spans="1:17" x14ac:dyDescent="0.2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M145" s="139"/>
      <c r="N145" s="139"/>
      <c r="O145" s="3"/>
    </row>
    <row r="146" spans="1:17" ht="51" x14ac:dyDescent="0.2">
      <c r="A146" s="142" t="s">
        <v>8</v>
      </c>
      <c r="B146" s="142" t="s">
        <v>9</v>
      </c>
      <c r="C146" s="4" t="s">
        <v>149</v>
      </c>
      <c r="D146" s="4" t="s">
        <v>73</v>
      </c>
      <c r="E146" s="4" t="s">
        <v>74</v>
      </c>
      <c r="F146" s="4" t="s">
        <v>213</v>
      </c>
      <c r="G146" s="4" t="s">
        <v>76</v>
      </c>
      <c r="H146" s="4" t="s">
        <v>77</v>
      </c>
      <c r="I146" s="4" t="s">
        <v>78</v>
      </c>
      <c r="J146" s="4" t="s">
        <v>79</v>
      </c>
      <c r="K146" s="4" t="s">
        <v>80</v>
      </c>
      <c r="L146" s="4" t="s">
        <v>1</v>
      </c>
      <c r="M146" s="4" t="s">
        <v>81</v>
      </c>
      <c r="N146" s="4" t="s">
        <v>82</v>
      </c>
      <c r="O146" s="4" t="s">
        <v>83</v>
      </c>
      <c r="P146" s="4" t="s">
        <v>18</v>
      </c>
      <c r="Q146" s="4" t="s">
        <v>148</v>
      </c>
    </row>
    <row r="147" spans="1:17" x14ac:dyDescent="0.2">
      <c r="A147" s="179">
        <v>32</v>
      </c>
      <c r="B147" s="144" t="s">
        <v>166</v>
      </c>
      <c r="C147" s="180">
        <f>C148+C153</f>
        <v>0</v>
      </c>
      <c r="D147" s="180">
        <f t="shared" ref="D147:O147" si="42">D148+D153</f>
        <v>0</v>
      </c>
      <c r="E147" s="180">
        <f t="shared" si="42"/>
        <v>0</v>
      </c>
      <c r="F147" s="180">
        <f t="shared" si="42"/>
        <v>0</v>
      </c>
      <c r="G147" s="180">
        <f t="shared" si="42"/>
        <v>0</v>
      </c>
      <c r="H147" s="180">
        <f t="shared" si="42"/>
        <v>0</v>
      </c>
      <c r="I147" s="180">
        <f t="shared" si="42"/>
        <v>0</v>
      </c>
      <c r="J147" s="180">
        <f t="shared" si="42"/>
        <v>0</v>
      </c>
      <c r="K147" s="180">
        <f t="shared" si="42"/>
        <v>0</v>
      </c>
      <c r="L147" s="180">
        <f t="shared" si="42"/>
        <v>0</v>
      </c>
      <c r="M147" s="180">
        <f t="shared" si="42"/>
        <v>0</v>
      </c>
      <c r="N147" s="180">
        <f t="shared" si="42"/>
        <v>0</v>
      </c>
      <c r="O147" s="180">
        <f t="shared" si="42"/>
        <v>0</v>
      </c>
      <c r="P147" s="181"/>
      <c r="Q147" s="181"/>
    </row>
    <row r="148" spans="1:17" hidden="1" x14ac:dyDescent="0.2">
      <c r="A148" s="3">
        <v>322</v>
      </c>
      <c r="B148" s="107" t="s">
        <v>84</v>
      </c>
      <c r="C148" s="180">
        <f>SUM(C149:C152)</f>
        <v>0</v>
      </c>
      <c r="D148" s="182">
        <f t="shared" ref="D148:N148" si="43">SUM(D149:D152)</f>
        <v>0</v>
      </c>
      <c r="E148" s="182">
        <f t="shared" si="43"/>
        <v>0</v>
      </c>
      <c r="F148" s="182">
        <f t="shared" si="43"/>
        <v>0</v>
      </c>
      <c r="G148" s="182">
        <f t="shared" si="43"/>
        <v>0</v>
      </c>
      <c r="H148" s="182">
        <f t="shared" si="43"/>
        <v>0</v>
      </c>
      <c r="I148" s="182">
        <f t="shared" si="43"/>
        <v>0</v>
      </c>
      <c r="J148" s="182">
        <f t="shared" si="43"/>
        <v>0</v>
      </c>
      <c r="K148" s="182">
        <f t="shared" si="43"/>
        <v>0</v>
      </c>
      <c r="L148" s="182">
        <f t="shared" si="43"/>
        <v>0</v>
      </c>
      <c r="M148" s="182">
        <f t="shared" si="43"/>
        <v>0</v>
      </c>
      <c r="N148" s="182">
        <f t="shared" si="43"/>
        <v>0</v>
      </c>
      <c r="O148" s="183"/>
      <c r="P148" s="6"/>
      <c r="Q148" s="6"/>
    </row>
    <row r="149" spans="1:17" hidden="1" x14ac:dyDescent="0.2">
      <c r="A149" s="165">
        <v>3221</v>
      </c>
      <c r="B149" s="184" t="s">
        <v>85</v>
      </c>
      <c r="C149" s="185">
        <f>SUM(D149:N149)</f>
        <v>0</v>
      </c>
      <c r="D149" s="106"/>
      <c r="E149" s="106">
        <v>0</v>
      </c>
      <c r="F149" s="106">
        <v>0</v>
      </c>
      <c r="G149" s="106">
        <v>0</v>
      </c>
      <c r="H149" s="106">
        <v>0</v>
      </c>
      <c r="I149" s="106"/>
      <c r="J149" s="106"/>
      <c r="K149" s="106"/>
      <c r="L149" s="106"/>
      <c r="M149" s="106"/>
      <c r="N149" s="106"/>
      <c r="O149" s="183"/>
      <c r="P149" s="6"/>
      <c r="Q149" s="6"/>
    </row>
    <row r="150" spans="1:17" hidden="1" x14ac:dyDescent="0.2">
      <c r="A150" s="165">
        <v>3222</v>
      </c>
      <c r="B150" s="184" t="s">
        <v>23</v>
      </c>
      <c r="C150" s="185">
        <f>SUM(D150:N150)</f>
        <v>0</v>
      </c>
      <c r="D150" s="106"/>
      <c r="E150" s="106"/>
      <c r="F150" s="106"/>
      <c r="G150" s="106"/>
      <c r="H150" s="106">
        <v>0</v>
      </c>
      <c r="I150" s="106"/>
      <c r="J150" s="106"/>
      <c r="K150" s="106">
        <v>0</v>
      </c>
      <c r="L150" s="106"/>
      <c r="M150" s="106"/>
      <c r="N150" s="106"/>
      <c r="O150" s="183"/>
      <c r="P150" s="6"/>
      <c r="Q150" s="6"/>
    </row>
    <row r="151" spans="1:17" hidden="1" x14ac:dyDescent="0.2">
      <c r="A151" s="165">
        <v>3224</v>
      </c>
      <c r="B151" s="184" t="s">
        <v>201</v>
      </c>
      <c r="C151" s="185">
        <f>SUM(D151:N151)</f>
        <v>0</v>
      </c>
      <c r="D151" s="106"/>
      <c r="E151" s="106"/>
      <c r="F151" s="106"/>
      <c r="G151" s="106"/>
      <c r="H151" s="106"/>
      <c r="I151" s="106"/>
      <c r="J151" s="106"/>
      <c r="K151" s="106">
        <v>0</v>
      </c>
      <c r="L151" s="106"/>
      <c r="M151" s="106"/>
      <c r="N151" s="106">
        <v>0</v>
      </c>
      <c r="O151" s="183"/>
      <c r="P151" s="6"/>
      <c r="Q151" s="6"/>
    </row>
    <row r="152" spans="1:17" hidden="1" x14ac:dyDescent="0.2">
      <c r="A152" s="165">
        <v>3225</v>
      </c>
      <c r="B152" s="184" t="s">
        <v>86</v>
      </c>
      <c r="C152" s="185">
        <f>SUM(D152:N152)</f>
        <v>0</v>
      </c>
      <c r="D152" s="106"/>
      <c r="E152" s="106"/>
      <c r="F152" s="106">
        <v>0</v>
      </c>
      <c r="G152" s="106"/>
      <c r="H152" s="106">
        <v>0</v>
      </c>
      <c r="I152" s="106"/>
      <c r="J152" s="106"/>
      <c r="K152" s="106"/>
      <c r="L152" s="106"/>
      <c r="M152" s="106"/>
      <c r="N152" s="106"/>
      <c r="O152" s="183"/>
      <c r="P152" s="6"/>
      <c r="Q152" s="6"/>
    </row>
    <row r="153" spans="1:17" hidden="1" x14ac:dyDescent="0.2">
      <c r="A153" s="3">
        <v>323</v>
      </c>
      <c r="B153" s="107" t="s">
        <v>87</v>
      </c>
      <c r="C153" s="180">
        <f>SUM(C154:C156)</f>
        <v>0</v>
      </c>
      <c r="D153" s="182">
        <f t="shared" ref="D153:N153" si="44">SUM(D154:D156)</f>
        <v>0</v>
      </c>
      <c r="E153" s="182">
        <f t="shared" si="44"/>
        <v>0</v>
      </c>
      <c r="F153" s="182">
        <f t="shared" si="44"/>
        <v>0</v>
      </c>
      <c r="G153" s="182">
        <f t="shared" si="44"/>
        <v>0</v>
      </c>
      <c r="H153" s="182">
        <f t="shared" si="44"/>
        <v>0</v>
      </c>
      <c r="I153" s="182">
        <f t="shared" si="44"/>
        <v>0</v>
      </c>
      <c r="J153" s="182">
        <f t="shared" si="44"/>
        <v>0</v>
      </c>
      <c r="K153" s="182">
        <f t="shared" si="44"/>
        <v>0</v>
      </c>
      <c r="L153" s="182">
        <f t="shared" si="44"/>
        <v>0</v>
      </c>
      <c r="M153" s="182">
        <f t="shared" si="44"/>
        <v>0</v>
      </c>
      <c r="N153" s="182">
        <f t="shared" si="44"/>
        <v>0</v>
      </c>
      <c r="O153" s="183"/>
      <c r="P153" s="6"/>
      <c r="Q153" s="6"/>
    </row>
    <row r="154" spans="1:17" hidden="1" x14ac:dyDescent="0.2">
      <c r="A154" s="165">
        <v>3232</v>
      </c>
      <c r="B154" s="152" t="s">
        <v>88</v>
      </c>
      <c r="C154" s="185">
        <f>SUM(D154:N154)</f>
        <v>0</v>
      </c>
      <c r="D154" s="106"/>
      <c r="E154" s="106">
        <v>0</v>
      </c>
      <c r="F154" s="106">
        <v>0</v>
      </c>
      <c r="G154" s="106"/>
      <c r="H154" s="106">
        <v>0</v>
      </c>
      <c r="I154" s="106"/>
      <c r="J154" s="106"/>
      <c r="K154" s="106"/>
      <c r="L154" s="106"/>
      <c r="M154" s="106"/>
      <c r="N154" s="106">
        <v>0</v>
      </c>
      <c r="O154" s="183"/>
      <c r="P154" s="6"/>
      <c r="Q154" s="6"/>
    </row>
    <row r="155" spans="1:17" hidden="1" x14ac:dyDescent="0.2">
      <c r="A155" s="165">
        <v>3233</v>
      </c>
      <c r="B155" s="172" t="s">
        <v>89</v>
      </c>
      <c r="C155" s="185">
        <f>I155</f>
        <v>0</v>
      </c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83"/>
      <c r="P155" s="6"/>
      <c r="Q155" s="6"/>
    </row>
    <row r="156" spans="1:17" hidden="1" x14ac:dyDescent="0.2">
      <c r="A156" s="165">
        <v>3235</v>
      </c>
      <c r="B156" s="184" t="s">
        <v>90</v>
      </c>
      <c r="C156" s="185">
        <f>SUM(D156:N156)</f>
        <v>0</v>
      </c>
      <c r="D156" s="106"/>
      <c r="E156" s="106"/>
      <c r="F156" s="106">
        <v>0</v>
      </c>
      <c r="G156" s="106"/>
      <c r="H156" s="106">
        <v>0</v>
      </c>
      <c r="I156" s="106"/>
      <c r="J156" s="106"/>
      <c r="K156" s="106"/>
      <c r="L156" s="106"/>
      <c r="M156" s="106"/>
      <c r="N156" s="106"/>
      <c r="O156" s="183"/>
      <c r="P156" s="6"/>
      <c r="Q156" s="6"/>
    </row>
    <row r="157" spans="1:17" x14ac:dyDescent="0.2">
      <c r="A157" s="3">
        <v>34</v>
      </c>
      <c r="B157" s="107" t="s">
        <v>167</v>
      </c>
      <c r="C157" s="180">
        <f>C158</f>
        <v>0</v>
      </c>
      <c r="D157" s="180">
        <f t="shared" ref="D157:O157" si="45">D158</f>
        <v>0</v>
      </c>
      <c r="E157" s="180">
        <f t="shared" si="45"/>
        <v>0</v>
      </c>
      <c r="F157" s="180">
        <f t="shared" si="45"/>
        <v>0</v>
      </c>
      <c r="G157" s="180">
        <f t="shared" si="45"/>
        <v>0</v>
      </c>
      <c r="H157" s="180">
        <f t="shared" si="45"/>
        <v>0</v>
      </c>
      <c r="I157" s="180">
        <f t="shared" si="45"/>
        <v>0</v>
      </c>
      <c r="J157" s="180">
        <f t="shared" si="45"/>
        <v>0</v>
      </c>
      <c r="K157" s="180">
        <f t="shared" si="45"/>
        <v>0</v>
      </c>
      <c r="L157" s="180">
        <f t="shared" si="45"/>
        <v>0</v>
      </c>
      <c r="M157" s="180">
        <f t="shared" si="45"/>
        <v>0</v>
      </c>
      <c r="N157" s="180">
        <f t="shared" si="45"/>
        <v>0</v>
      </c>
      <c r="O157" s="180">
        <f t="shared" si="45"/>
        <v>0</v>
      </c>
      <c r="P157" s="6"/>
      <c r="Q157" s="6"/>
    </row>
    <row r="158" spans="1:17" hidden="1" x14ac:dyDescent="0.2">
      <c r="A158" s="3">
        <v>343</v>
      </c>
      <c r="B158" s="107"/>
      <c r="C158" s="180">
        <f>SUM(C159)</f>
        <v>0</v>
      </c>
      <c r="D158" s="182">
        <f t="shared" ref="D158:N158" si="46">SUM(D159)</f>
        <v>0</v>
      </c>
      <c r="E158" s="182">
        <f t="shared" si="46"/>
        <v>0</v>
      </c>
      <c r="F158" s="182">
        <f t="shared" si="46"/>
        <v>0</v>
      </c>
      <c r="G158" s="182">
        <f t="shared" si="46"/>
        <v>0</v>
      </c>
      <c r="H158" s="182">
        <f t="shared" si="46"/>
        <v>0</v>
      </c>
      <c r="I158" s="182">
        <f t="shared" si="46"/>
        <v>0</v>
      </c>
      <c r="J158" s="182">
        <f t="shared" si="46"/>
        <v>0</v>
      </c>
      <c r="K158" s="182">
        <f t="shared" si="46"/>
        <v>0</v>
      </c>
      <c r="L158" s="182">
        <f t="shared" si="46"/>
        <v>0</v>
      </c>
      <c r="M158" s="182">
        <f t="shared" si="46"/>
        <v>0</v>
      </c>
      <c r="N158" s="182">
        <f t="shared" si="46"/>
        <v>0</v>
      </c>
      <c r="O158" s="183"/>
      <c r="P158" s="6"/>
      <c r="Q158" s="6"/>
    </row>
    <row r="159" spans="1:17" hidden="1" x14ac:dyDescent="0.2">
      <c r="A159" s="165">
        <v>3433</v>
      </c>
      <c r="B159" s="184" t="s">
        <v>72</v>
      </c>
      <c r="C159" s="185">
        <f>SUM(D159:N159)</f>
        <v>0</v>
      </c>
      <c r="D159" s="106"/>
      <c r="E159" s="106"/>
      <c r="F159" s="106"/>
      <c r="G159" s="106"/>
      <c r="H159" s="106">
        <v>0</v>
      </c>
      <c r="I159" s="106"/>
      <c r="J159" s="106"/>
      <c r="K159" s="106"/>
      <c r="L159" s="106"/>
      <c r="M159" s="106"/>
      <c r="N159" s="106"/>
      <c r="O159" s="183"/>
      <c r="P159" s="6"/>
      <c r="Q159" s="6"/>
    </row>
    <row r="160" spans="1:17" x14ac:dyDescent="0.2">
      <c r="A160" s="3">
        <v>42</v>
      </c>
      <c r="B160" s="153" t="s">
        <v>168</v>
      </c>
      <c r="C160" s="180">
        <f>C161</f>
        <v>5004.58</v>
      </c>
      <c r="D160" s="180">
        <f t="shared" ref="D160:O160" si="47">D161</f>
        <v>0</v>
      </c>
      <c r="E160" s="180">
        <f t="shared" si="47"/>
        <v>0</v>
      </c>
      <c r="F160" s="180">
        <f t="shared" si="47"/>
        <v>5004.58</v>
      </c>
      <c r="G160" s="180">
        <f t="shared" si="47"/>
        <v>0</v>
      </c>
      <c r="H160" s="180">
        <f t="shared" si="47"/>
        <v>0</v>
      </c>
      <c r="I160" s="180">
        <f t="shared" si="47"/>
        <v>0</v>
      </c>
      <c r="J160" s="180">
        <f t="shared" si="47"/>
        <v>0</v>
      </c>
      <c r="K160" s="180">
        <f t="shared" si="47"/>
        <v>0</v>
      </c>
      <c r="L160" s="180">
        <f t="shared" si="47"/>
        <v>0</v>
      </c>
      <c r="M160" s="180">
        <f t="shared" si="47"/>
        <v>0</v>
      </c>
      <c r="N160" s="180">
        <f t="shared" si="47"/>
        <v>0</v>
      </c>
      <c r="O160" s="180">
        <f t="shared" si="47"/>
        <v>0</v>
      </c>
      <c r="P160" s="6"/>
      <c r="Q160" s="6"/>
    </row>
    <row r="161" spans="1:17" hidden="1" x14ac:dyDescent="0.2">
      <c r="A161" s="3">
        <v>422</v>
      </c>
      <c r="B161" s="107" t="s">
        <v>91</v>
      </c>
      <c r="C161" s="180">
        <f>SUM(C162:C164)</f>
        <v>5004.58</v>
      </c>
      <c r="D161" s="182">
        <f t="shared" ref="D161:N161" si="48">SUM(D162:D164)</f>
        <v>0</v>
      </c>
      <c r="E161" s="182">
        <f t="shared" si="48"/>
        <v>0</v>
      </c>
      <c r="F161" s="182">
        <f>SUM(F162:F164)</f>
        <v>5004.58</v>
      </c>
      <c r="G161" s="182">
        <f t="shared" si="48"/>
        <v>0</v>
      </c>
      <c r="H161" s="182">
        <f t="shared" si="48"/>
        <v>0</v>
      </c>
      <c r="I161" s="182">
        <f t="shared" si="48"/>
        <v>0</v>
      </c>
      <c r="J161" s="182">
        <f t="shared" si="48"/>
        <v>0</v>
      </c>
      <c r="K161" s="182">
        <f t="shared" si="48"/>
        <v>0</v>
      </c>
      <c r="L161" s="182">
        <f t="shared" si="48"/>
        <v>0</v>
      </c>
      <c r="M161" s="182">
        <f t="shared" si="48"/>
        <v>0</v>
      </c>
      <c r="N161" s="182">
        <f t="shared" si="48"/>
        <v>0</v>
      </c>
      <c r="O161" s="183"/>
      <c r="P161" s="6"/>
      <c r="Q161" s="6"/>
    </row>
    <row r="162" spans="1:17" hidden="1" x14ac:dyDescent="0.2">
      <c r="A162" s="165">
        <v>4221</v>
      </c>
      <c r="B162" s="184" t="s">
        <v>92</v>
      </c>
      <c r="C162" s="185">
        <f>SUM(D162:N162)</f>
        <v>5004.58</v>
      </c>
      <c r="D162" s="106"/>
      <c r="E162" s="106"/>
      <c r="F162" s="106">
        <v>5004.58</v>
      </c>
      <c r="G162" s="106"/>
      <c r="H162" s="106">
        <v>0</v>
      </c>
      <c r="I162" s="106"/>
      <c r="J162" s="106"/>
      <c r="K162" s="106"/>
      <c r="L162" s="106"/>
      <c r="M162" s="106"/>
      <c r="N162" s="106"/>
      <c r="O162" s="183"/>
      <c r="P162" s="6"/>
      <c r="Q162" s="6"/>
    </row>
    <row r="163" spans="1:17" hidden="1" x14ac:dyDescent="0.2">
      <c r="A163" s="165">
        <v>4223</v>
      </c>
      <c r="B163" s="127" t="s">
        <v>145</v>
      </c>
      <c r="C163" s="185">
        <f>SUM(D163:N163)</f>
        <v>0</v>
      </c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83"/>
      <c r="P163" s="6"/>
      <c r="Q163" s="6"/>
    </row>
    <row r="164" spans="1:17" hidden="1" x14ac:dyDescent="0.2">
      <c r="A164" s="165">
        <v>4227</v>
      </c>
      <c r="B164" s="127"/>
      <c r="C164" s="186"/>
      <c r="D164" s="187"/>
      <c r="E164" s="187"/>
      <c r="F164" s="187"/>
      <c r="G164" s="187"/>
      <c r="H164" s="187"/>
      <c r="I164" s="187"/>
      <c r="J164" s="187"/>
      <c r="K164" s="187"/>
      <c r="L164" s="187"/>
      <c r="M164" s="187"/>
      <c r="N164" s="187"/>
      <c r="O164" s="187"/>
    </row>
    <row r="165" spans="1:17" x14ac:dyDescent="0.2">
      <c r="A165" s="155"/>
      <c r="B165" s="156" t="s">
        <v>47</v>
      </c>
      <c r="C165" s="188">
        <f>C147+C157+C160</f>
        <v>5004.58</v>
      </c>
      <c r="D165" s="188">
        <f t="shared" ref="D165:Q165" si="49">D147+D157+D160</f>
        <v>0</v>
      </c>
      <c r="E165" s="188">
        <f t="shared" si="49"/>
        <v>0</v>
      </c>
      <c r="F165" s="188">
        <f t="shared" si="49"/>
        <v>5004.58</v>
      </c>
      <c r="G165" s="188">
        <f t="shared" si="49"/>
        <v>0</v>
      </c>
      <c r="H165" s="188">
        <f t="shared" si="49"/>
        <v>0</v>
      </c>
      <c r="I165" s="188">
        <f t="shared" si="49"/>
        <v>0</v>
      </c>
      <c r="J165" s="188">
        <f t="shared" si="49"/>
        <v>0</v>
      </c>
      <c r="K165" s="188">
        <f t="shared" si="49"/>
        <v>0</v>
      </c>
      <c r="L165" s="188">
        <f t="shared" si="49"/>
        <v>0</v>
      </c>
      <c r="M165" s="188">
        <f t="shared" si="49"/>
        <v>0</v>
      </c>
      <c r="N165" s="188">
        <f t="shared" si="49"/>
        <v>0</v>
      </c>
      <c r="O165" s="188">
        <f t="shared" si="49"/>
        <v>0</v>
      </c>
      <c r="P165" s="188">
        <f t="shared" si="49"/>
        <v>0</v>
      </c>
      <c r="Q165" s="188">
        <f t="shared" si="49"/>
        <v>0</v>
      </c>
    </row>
    <row r="166" spans="1:17" x14ac:dyDescent="0.2">
      <c r="A166" s="127"/>
      <c r="B166" s="127"/>
      <c r="D166" s="127"/>
    </row>
    <row r="167" spans="1:17" x14ac:dyDescent="0.2">
      <c r="A167" s="135" t="s">
        <v>154</v>
      </c>
      <c r="J167" s="107"/>
      <c r="K167" s="107"/>
    </row>
    <row r="168" spans="1:17" x14ac:dyDescent="0.2">
      <c r="A168" s="261" t="s">
        <v>157</v>
      </c>
      <c r="B168" s="261"/>
      <c r="C168" s="261"/>
      <c r="D168" s="261"/>
      <c r="E168" s="261"/>
      <c r="F168" s="261"/>
      <c r="G168" s="261"/>
      <c r="H168" s="261"/>
      <c r="I168" s="261"/>
      <c r="J168" s="137"/>
      <c r="K168" s="137"/>
      <c r="L168" s="137"/>
      <c r="M168" s="137"/>
      <c r="N168" s="137"/>
      <c r="O168" s="137"/>
    </row>
    <row r="169" spans="1:17" x14ac:dyDescent="0.2">
      <c r="A169" s="139"/>
      <c r="B169" s="139"/>
      <c r="C169" s="139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3"/>
      <c r="P169" s="175"/>
      <c r="Q169" s="175"/>
    </row>
    <row r="170" spans="1:17" x14ac:dyDescent="0.2">
      <c r="A170" s="139"/>
      <c r="B170" s="139"/>
      <c r="C170" s="139"/>
      <c r="D170" s="139"/>
      <c r="E170" s="139"/>
      <c r="F170" s="139"/>
      <c r="H170" s="265" t="s">
        <v>93</v>
      </c>
      <c r="I170" s="266"/>
      <c r="J170" s="266"/>
      <c r="K170" s="267"/>
      <c r="L170" s="139"/>
      <c r="M170" s="139"/>
      <c r="N170" s="139"/>
      <c r="O170" s="139"/>
      <c r="P170" s="139"/>
      <c r="Q170" s="139"/>
    </row>
    <row r="171" spans="1:17" s="134" customFormat="1" ht="38.25" x14ac:dyDescent="0.2">
      <c r="A171" s="142">
        <v>80</v>
      </c>
      <c r="B171" s="142" t="s">
        <v>9</v>
      </c>
      <c r="C171" s="4" t="s">
        <v>149</v>
      </c>
      <c r="D171" s="4" t="s">
        <v>73</v>
      </c>
      <c r="E171" s="4" t="s">
        <v>74</v>
      </c>
      <c r="F171" s="4" t="s">
        <v>75</v>
      </c>
      <c r="G171" s="4" t="s">
        <v>76</v>
      </c>
      <c r="H171" s="4" t="s">
        <v>77</v>
      </c>
      <c r="I171" s="4" t="s">
        <v>78</v>
      </c>
      <c r="J171" s="4" t="s">
        <v>79</v>
      </c>
      <c r="K171" s="4" t="s">
        <v>80</v>
      </c>
      <c r="L171" s="4" t="s">
        <v>1</v>
      </c>
      <c r="M171" s="4" t="s">
        <v>81</v>
      </c>
      <c r="N171" s="4" t="s">
        <v>82</v>
      </c>
      <c r="O171" s="4" t="s">
        <v>83</v>
      </c>
      <c r="P171" s="4" t="s">
        <v>18</v>
      </c>
      <c r="Q171" s="4" t="s">
        <v>148</v>
      </c>
    </row>
    <row r="172" spans="1:17" s="134" customFormat="1" x14ac:dyDescent="0.2">
      <c r="A172" s="143">
        <v>31</v>
      </c>
      <c r="B172" s="144" t="s">
        <v>165</v>
      </c>
      <c r="C172" s="145">
        <f>C173+C175+C177</f>
        <v>200</v>
      </c>
      <c r="D172" s="145">
        <f t="shared" ref="D172:O172" si="50">D173+D175+D177</f>
        <v>0</v>
      </c>
      <c r="E172" s="145">
        <f t="shared" si="50"/>
        <v>0</v>
      </c>
      <c r="F172" s="145">
        <f t="shared" si="50"/>
        <v>0</v>
      </c>
      <c r="G172" s="145">
        <f t="shared" si="50"/>
        <v>0</v>
      </c>
      <c r="H172" s="145">
        <f>H173+H175+H177</f>
        <v>200</v>
      </c>
      <c r="I172" s="145">
        <f t="shared" si="50"/>
        <v>0</v>
      </c>
      <c r="J172" s="145">
        <f t="shared" si="50"/>
        <v>0</v>
      </c>
      <c r="K172" s="145">
        <f t="shared" si="50"/>
        <v>0</v>
      </c>
      <c r="L172" s="145">
        <f t="shared" si="50"/>
        <v>0</v>
      </c>
      <c r="M172" s="145">
        <f t="shared" si="50"/>
        <v>0</v>
      </c>
      <c r="N172" s="145">
        <f t="shared" si="50"/>
        <v>0</v>
      </c>
      <c r="O172" s="145">
        <f t="shared" si="50"/>
        <v>0</v>
      </c>
      <c r="P172" s="145"/>
      <c r="Q172" s="145"/>
    </row>
    <row r="173" spans="1:17" hidden="1" x14ac:dyDescent="0.2">
      <c r="A173" s="169">
        <v>311</v>
      </c>
      <c r="B173" s="169"/>
      <c r="C173" s="162">
        <f>SUM(C174)</f>
        <v>0</v>
      </c>
      <c r="D173" s="162">
        <f t="shared" ref="D173:O173" si="51">SUM(D174)</f>
        <v>0</v>
      </c>
      <c r="E173" s="162">
        <f t="shared" si="51"/>
        <v>0</v>
      </c>
      <c r="F173" s="162">
        <f t="shared" si="51"/>
        <v>0</v>
      </c>
      <c r="G173" s="162">
        <f t="shared" si="51"/>
        <v>0</v>
      </c>
      <c r="H173" s="162">
        <f t="shared" si="51"/>
        <v>0</v>
      </c>
      <c r="I173" s="162">
        <f t="shared" si="51"/>
        <v>0</v>
      </c>
      <c r="J173" s="162">
        <f t="shared" si="51"/>
        <v>0</v>
      </c>
      <c r="K173" s="162">
        <f t="shared" si="51"/>
        <v>0</v>
      </c>
      <c r="L173" s="162">
        <f t="shared" si="51"/>
        <v>0</v>
      </c>
      <c r="M173" s="162">
        <f t="shared" si="51"/>
        <v>0</v>
      </c>
      <c r="N173" s="162">
        <f t="shared" si="51"/>
        <v>0</v>
      </c>
      <c r="O173" s="162">
        <f t="shared" si="51"/>
        <v>0</v>
      </c>
      <c r="P173" s="177"/>
      <c r="Q173" s="177"/>
    </row>
    <row r="174" spans="1:17" hidden="1" x14ac:dyDescent="0.2">
      <c r="A174" s="149">
        <v>3111</v>
      </c>
      <c r="B174" s="152" t="s">
        <v>94</v>
      </c>
      <c r="C174" s="5">
        <f>SUM(D174:O174)</f>
        <v>0</v>
      </c>
      <c r="D174" s="162"/>
      <c r="E174" s="162"/>
      <c r="F174" s="173">
        <v>0</v>
      </c>
      <c r="G174" s="5"/>
      <c r="H174" s="5">
        <v>0</v>
      </c>
      <c r="I174" s="5"/>
      <c r="J174" s="162"/>
      <c r="K174" s="162"/>
      <c r="L174" s="162"/>
      <c r="M174" s="162"/>
      <c r="N174" s="162"/>
      <c r="O174" s="162"/>
      <c r="P174" s="177"/>
      <c r="Q174" s="177"/>
    </row>
    <row r="175" spans="1:17" s="154" customFormat="1" hidden="1" x14ac:dyDescent="0.2">
      <c r="A175" s="147">
        <v>312</v>
      </c>
      <c r="B175" s="153"/>
      <c r="C175" s="6">
        <f>C176</f>
        <v>200</v>
      </c>
      <c r="D175" s="6">
        <f t="shared" ref="D175:O175" si="52">D176</f>
        <v>0</v>
      </c>
      <c r="E175" s="6">
        <f t="shared" si="52"/>
        <v>0</v>
      </c>
      <c r="F175" s="6">
        <f t="shared" si="52"/>
        <v>0</v>
      </c>
      <c r="G175" s="6">
        <f t="shared" si="52"/>
        <v>0</v>
      </c>
      <c r="H175" s="6">
        <f t="shared" si="52"/>
        <v>200</v>
      </c>
      <c r="I175" s="6">
        <f t="shared" si="52"/>
        <v>0</v>
      </c>
      <c r="J175" s="6">
        <f t="shared" si="52"/>
        <v>0</v>
      </c>
      <c r="K175" s="6">
        <f t="shared" si="52"/>
        <v>0</v>
      </c>
      <c r="L175" s="6">
        <f t="shared" si="52"/>
        <v>0</v>
      </c>
      <c r="M175" s="6">
        <f t="shared" si="52"/>
        <v>0</v>
      </c>
      <c r="N175" s="6">
        <f t="shared" si="52"/>
        <v>0</v>
      </c>
      <c r="O175" s="6">
        <f t="shared" si="52"/>
        <v>0</v>
      </c>
      <c r="P175" s="177"/>
      <c r="Q175" s="177"/>
    </row>
    <row r="176" spans="1:17" hidden="1" x14ac:dyDescent="0.2">
      <c r="A176" s="149">
        <v>3121</v>
      </c>
      <c r="B176" s="152" t="s">
        <v>95</v>
      </c>
      <c r="C176" s="5">
        <f>SUM(D176:O176)</f>
        <v>200</v>
      </c>
      <c r="D176" s="5"/>
      <c r="E176" s="5"/>
      <c r="F176" s="173">
        <v>0</v>
      </c>
      <c r="G176" s="5"/>
      <c r="H176" s="173">
        <v>200</v>
      </c>
      <c r="I176" s="5"/>
      <c r="J176" s="5"/>
      <c r="L176" s="5"/>
      <c r="M176" s="5"/>
      <c r="N176" s="5"/>
      <c r="O176" s="5"/>
      <c r="P176" s="5"/>
      <c r="Q176" s="5"/>
    </row>
    <row r="177" spans="1:17" s="154" customFormat="1" hidden="1" x14ac:dyDescent="0.2">
      <c r="A177" s="147">
        <v>313</v>
      </c>
      <c r="B177" s="153"/>
      <c r="C177" s="6">
        <f>SUM(C178:C179)</f>
        <v>0</v>
      </c>
      <c r="D177" s="6">
        <f t="shared" ref="D177:O177" si="53">SUM(D178:D179)</f>
        <v>0</v>
      </c>
      <c r="E177" s="6">
        <f t="shared" si="53"/>
        <v>0</v>
      </c>
      <c r="F177" s="6">
        <f t="shared" si="53"/>
        <v>0</v>
      </c>
      <c r="G177" s="6">
        <f t="shared" si="53"/>
        <v>0</v>
      </c>
      <c r="H177" s="6">
        <f t="shared" si="53"/>
        <v>0</v>
      </c>
      <c r="I177" s="6">
        <f t="shared" si="53"/>
        <v>0</v>
      </c>
      <c r="J177" s="6">
        <f t="shared" si="53"/>
        <v>0</v>
      </c>
      <c r="K177" s="6">
        <f t="shared" si="53"/>
        <v>0</v>
      </c>
      <c r="L177" s="6">
        <f t="shared" si="53"/>
        <v>0</v>
      </c>
      <c r="M177" s="6">
        <f t="shared" si="53"/>
        <v>0</v>
      </c>
      <c r="N177" s="6">
        <f t="shared" si="53"/>
        <v>0</v>
      </c>
      <c r="O177" s="6">
        <f t="shared" si="53"/>
        <v>0</v>
      </c>
      <c r="P177" s="5"/>
      <c r="Q177" s="5"/>
    </row>
    <row r="178" spans="1:17" hidden="1" x14ac:dyDescent="0.2">
      <c r="A178" s="149">
        <v>3132</v>
      </c>
      <c r="B178" s="150" t="s">
        <v>96</v>
      </c>
      <c r="C178" s="5">
        <f>SUM(D178:O178)</f>
        <v>0</v>
      </c>
      <c r="D178" s="5"/>
      <c r="E178" s="5"/>
      <c r="F178" s="173">
        <v>0</v>
      </c>
      <c r="G178" s="5"/>
      <c r="H178" s="5">
        <v>0</v>
      </c>
      <c r="I178" s="5"/>
      <c r="J178" s="5"/>
      <c r="L178" s="5"/>
      <c r="M178" s="5"/>
      <c r="N178" s="5"/>
      <c r="O178" s="5"/>
      <c r="P178" s="5"/>
      <c r="Q178" s="5"/>
    </row>
    <row r="179" spans="1:17" hidden="1" x14ac:dyDescent="0.2">
      <c r="A179" s="149">
        <v>3133</v>
      </c>
      <c r="B179" s="152" t="s">
        <v>97</v>
      </c>
      <c r="C179" s="5">
        <f>SUM(D179:O179)</f>
        <v>0</v>
      </c>
      <c r="D179" s="5"/>
      <c r="E179" s="5"/>
      <c r="F179" s="5"/>
      <c r="G179" s="5"/>
      <c r="H179" s="5">
        <v>0</v>
      </c>
      <c r="I179" s="5"/>
      <c r="J179" s="5"/>
      <c r="L179" s="5"/>
      <c r="M179" s="5"/>
      <c r="N179" s="5"/>
      <c r="O179" s="5"/>
      <c r="P179" s="5"/>
      <c r="Q179" s="5"/>
    </row>
    <row r="180" spans="1:17" x14ac:dyDescent="0.2">
      <c r="A180" s="189">
        <v>32</v>
      </c>
      <c r="B180" s="144" t="s">
        <v>166</v>
      </c>
      <c r="C180" s="163">
        <f>C181+C186+C193+C203+C205</f>
        <v>54091</v>
      </c>
      <c r="D180" s="163">
        <f t="shared" ref="D180:O180" si="54">D181+D186+D193+D203+D205</f>
        <v>1113</v>
      </c>
      <c r="E180" s="163">
        <f t="shared" si="54"/>
        <v>2120</v>
      </c>
      <c r="F180" s="163">
        <f t="shared" si="54"/>
        <v>1628</v>
      </c>
      <c r="G180" s="163">
        <f t="shared" si="54"/>
        <v>0</v>
      </c>
      <c r="H180" s="163">
        <f>H181+H186+H193+H203+H205</f>
        <v>46455</v>
      </c>
      <c r="I180" s="163">
        <f t="shared" si="54"/>
        <v>1414</v>
      </c>
      <c r="J180" s="163">
        <f t="shared" si="54"/>
        <v>0</v>
      </c>
      <c r="K180" s="163">
        <f t="shared" si="54"/>
        <v>0</v>
      </c>
      <c r="L180" s="163">
        <f t="shared" si="54"/>
        <v>100</v>
      </c>
      <c r="M180" s="163">
        <f t="shared" si="54"/>
        <v>0</v>
      </c>
      <c r="N180" s="163">
        <f t="shared" si="54"/>
        <v>1195</v>
      </c>
      <c r="O180" s="163">
        <f t="shared" si="54"/>
        <v>66</v>
      </c>
      <c r="P180" s="5"/>
      <c r="Q180" s="5"/>
    </row>
    <row r="181" spans="1:17" hidden="1" x14ac:dyDescent="0.2">
      <c r="A181" s="147">
        <v>321</v>
      </c>
      <c r="B181" s="148"/>
      <c r="C181" s="6">
        <f>SUM(C182:C185)</f>
        <v>1517</v>
      </c>
      <c r="D181" s="6">
        <f t="shared" ref="D181:O181" si="55">SUM(D182:D185)</f>
        <v>146</v>
      </c>
      <c r="E181" s="6">
        <f t="shared" si="55"/>
        <v>0</v>
      </c>
      <c r="F181" s="6">
        <f>SUM(F182:F185)</f>
        <v>1238</v>
      </c>
      <c r="G181" s="6">
        <f t="shared" si="55"/>
        <v>0</v>
      </c>
      <c r="H181" s="6">
        <f t="shared" si="55"/>
        <v>133</v>
      </c>
      <c r="I181" s="6">
        <f t="shared" si="55"/>
        <v>0</v>
      </c>
      <c r="J181" s="6">
        <f t="shared" si="55"/>
        <v>0</v>
      </c>
      <c r="K181" s="6">
        <f t="shared" si="55"/>
        <v>0</v>
      </c>
      <c r="L181" s="6">
        <f t="shared" si="55"/>
        <v>0</v>
      </c>
      <c r="M181" s="6">
        <f t="shared" si="55"/>
        <v>0</v>
      </c>
      <c r="N181" s="6">
        <f t="shared" si="55"/>
        <v>0</v>
      </c>
      <c r="O181" s="6">
        <f t="shared" si="55"/>
        <v>0</v>
      </c>
      <c r="P181" s="5"/>
      <c r="Q181" s="5"/>
    </row>
    <row r="182" spans="1:17" hidden="1" x14ac:dyDescent="0.2">
      <c r="A182" s="149">
        <v>3211</v>
      </c>
      <c r="B182" s="152" t="s">
        <v>19</v>
      </c>
      <c r="C182" s="5">
        <f>SUM(D182:O182)</f>
        <v>1365</v>
      </c>
      <c r="D182" s="5">
        <v>80</v>
      </c>
      <c r="E182" s="5"/>
      <c r="F182" s="173">
        <v>1152</v>
      </c>
      <c r="G182" s="5"/>
      <c r="H182" s="5">
        <v>133</v>
      </c>
      <c r="I182" s="5"/>
      <c r="J182" s="5"/>
      <c r="K182" s="5"/>
      <c r="L182" s="5"/>
      <c r="M182" s="5"/>
      <c r="N182" s="5"/>
      <c r="O182" s="5"/>
      <c r="P182" s="5"/>
      <c r="Q182" s="5"/>
    </row>
    <row r="183" spans="1:17" hidden="1" x14ac:dyDescent="0.2">
      <c r="A183" s="149">
        <v>3212</v>
      </c>
      <c r="B183" s="152" t="s">
        <v>98</v>
      </c>
      <c r="C183" s="5">
        <f>SUM(D183:O183)</f>
        <v>66</v>
      </c>
      <c r="D183" s="5"/>
      <c r="E183" s="5"/>
      <c r="F183" s="5">
        <v>66</v>
      </c>
      <c r="G183" s="5"/>
      <c r="H183" s="5">
        <v>0</v>
      </c>
      <c r="I183" s="5"/>
      <c r="J183" s="5"/>
      <c r="K183" s="5"/>
      <c r="L183" s="5"/>
      <c r="M183" s="5"/>
      <c r="N183" s="5"/>
      <c r="O183" s="5"/>
      <c r="P183" s="5"/>
      <c r="Q183" s="5"/>
    </row>
    <row r="184" spans="1:17" hidden="1" x14ac:dyDescent="0.2">
      <c r="A184" s="149">
        <v>3213</v>
      </c>
      <c r="B184" s="152" t="s">
        <v>99</v>
      </c>
      <c r="C184" s="5">
        <f>SUM(D184:O184)</f>
        <v>10</v>
      </c>
      <c r="D184" s="5"/>
      <c r="E184" s="5"/>
      <c r="F184" s="173">
        <v>10</v>
      </c>
      <c r="G184" s="5"/>
      <c r="H184" s="5">
        <v>0</v>
      </c>
      <c r="I184" s="5"/>
      <c r="J184" s="5"/>
      <c r="K184" s="5"/>
      <c r="L184" s="5"/>
      <c r="M184" s="5"/>
      <c r="N184" s="5"/>
      <c r="O184" s="5"/>
      <c r="P184" s="5"/>
      <c r="Q184" s="5"/>
    </row>
    <row r="185" spans="1:17" hidden="1" x14ac:dyDescent="0.2">
      <c r="A185" s="149">
        <v>3214</v>
      </c>
      <c r="B185" s="152" t="s">
        <v>100</v>
      </c>
      <c r="C185" s="5">
        <f>SUM(D185:O185)</f>
        <v>76</v>
      </c>
      <c r="D185" s="5">
        <v>66</v>
      </c>
      <c r="E185" s="5"/>
      <c r="F185" s="5">
        <v>10</v>
      </c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s="154" customFormat="1" hidden="1" x14ac:dyDescent="0.2">
      <c r="A186" s="147">
        <v>322</v>
      </c>
      <c r="B186" s="153"/>
      <c r="C186" s="6">
        <f>SUM(C187:C192)</f>
        <v>47955</v>
      </c>
      <c r="D186" s="6">
        <f t="shared" ref="D186:O186" si="56">SUM(D187:D192)</f>
        <v>464</v>
      </c>
      <c r="E186" s="6">
        <f t="shared" si="56"/>
        <v>1400</v>
      </c>
      <c r="F186" s="6">
        <f>SUM(F187:F192)</f>
        <v>180</v>
      </c>
      <c r="G186" s="6">
        <f t="shared" si="56"/>
        <v>0</v>
      </c>
      <c r="H186" s="6">
        <f t="shared" si="56"/>
        <v>45260</v>
      </c>
      <c r="I186" s="6">
        <f t="shared" si="56"/>
        <v>20</v>
      </c>
      <c r="J186" s="6">
        <f t="shared" si="56"/>
        <v>0</v>
      </c>
      <c r="K186" s="6">
        <f t="shared" si="56"/>
        <v>0</v>
      </c>
      <c r="L186" s="6">
        <f t="shared" si="56"/>
        <v>100</v>
      </c>
      <c r="M186" s="6">
        <f t="shared" si="56"/>
        <v>0</v>
      </c>
      <c r="N186" s="6">
        <f t="shared" si="56"/>
        <v>531</v>
      </c>
      <c r="O186" s="6">
        <f t="shared" si="56"/>
        <v>0</v>
      </c>
      <c r="P186" s="5"/>
      <c r="Q186" s="5"/>
    </row>
    <row r="187" spans="1:17" hidden="1" x14ac:dyDescent="0.2">
      <c r="A187" s="149">
        <v>3221</v>
      </c>
      <c r="B187" s="152" t="s">
        <v>101</v>
      </c>
      <c r="C187" s="5">
        <f>SUM(D187:O187)</f>
        <v>386</v>
      </c>
      <c r="D187" s="5">
        <v>66</v>
      </c>
      <c r="E187" s="5"/>
      <c r="F187" s="173">
        <v>50</v>
      </c>
      <c r="G187" s="5"/>
      <c r="H187" s="173">
        <v>260</v>
      </c>
      <c r="I187" s="5">
        <v>10</v>
      </c>
      <c r="J187" s="5"/>
      <c r="K187" s="5"/>
      <c r="L187" s="5"/>
      <c r="M187" s="5"/>
      <c r="N187" s="5"/>
      <c r="O187" s="5"/>
      <c r="P187" s="5"/>
      <c r="Q187" s="5"/>
    </row>
    <row r="188" spans="1:17" hidden="1" x14ac:dyDescent="0.2">
      <c r="A188" s="149">
        <v>3222</v>
      </c>
      <c r="B188" s="152" t="s">
        <v>23</v>
      </c>
      <c r="C188" s="5">
        <f>SUM(D188:O188)</f>
        <v>45458</v>
      </c>
      <c r="D188" s="5">
        <v>398</v>
      </c>
      <c r="E188" s="5"/>
      <c r="F188" s="173">
        <v>50</v>
      </c>
      <c r="G188" s="5"/>
      <c r="H188" s="173">
        <v>45000</v>
      </c>
      <c r="I188" s="5">
        <v>10</v>
      </c>
      <c r="J188" s="5"/>
      <c r="K188" s="5"/>
      <c r="L188" s="173"/>
      <c r="M188" s="5"/>
      <c r="N188" s="5"/>
      <c r="O188" s="5"/>
      <c r="P188" s="5"/>
      <c r="Q188" s="5"/>
    </row>
    <row r="189" spans="1:17" hidden="1" x14ac:dyDescent="0.2">
      <c r="A189" s="149">
        <v>3223</v>
      </c>
      <c r="B189" s="152" t="s">
        <v>68</v>
      </c>
      <c r="C189" s="5">
        <f t="shared" ref="C189:C192" si="57">SUM(D189:O189)</f>
        <v>50</v>
      </c>
      <c r="D189" s="5"/>
      <c r="E189" s="5"/>
      <c r="F189" s="173">
        <v>50</v>
      </c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hidden="1" x14ac:dyDescent="0.2">
      <c r="A190" s="149">
        <v>3224</v>
      </c>
      <c r="B190" s="152" t="s">
        <v>102</v>
      </c>
      <c r="C190" s="5">
        <f t="shared" si="57"/>
        <v>143</v>
      </c>
      <c r="D190" s="5"/>
      <c r="E190" s="173">
        <v>0</v>
      </c>
      <c r="F190" s="173">
        <v>10</v>
      </c>
      <c r="G190" s="5"/>
      <c r="H190" s="5"/>
      <c r="I190" s="5"/>
      <c r="J190" s="5"/>
      <c r="K190" s="5"/>
      <c r="L190" s="5"/>
      <c r="M190" s="5"/>
      <c r="N190" s="5">
        <v>133</v>
      </c>
      <c r="O190" s="5"/>
      <c r="P190" s="5"/>
      <c r="Q190" s="5"/>
    </row>
    <row r="191" spans="1:17" hidden="1" x14ac:dyDescent="0.2">
      <c r="A191" s="149">
        <v>3225</v>
      </c>
      <c r="B191" s="152" t="s">
        <v>69</v>
      </c>
      <c r="C191" s="5">
        <f t="shared" si="57"/>
        <v>1908</v>
      </c>
      <c r="D191" s="5"/>
      <c r="E191" s="173">
        <v>1400</v>
      </c>
      <c r="F191" s="173">
        <v>10</v>
      </c>
      <c r="G191" s="5"/>
      <c r="H191" s="5"/>
      <c r="I191" s="5"/>
      <c r="J191" s="5"/>
      <c r="K191" s="5"/>
      <c r="L191" s="173">
        <v>100</v>
      </c>
      <c r="M191" s="5"/>
      <c r="N191" s="5">
        <v>398</v>
      </c>
      <c r="O191" s="5"/>
      <c r="P191" s="5"/>
      <c r="Q191" s="5"/>
    </row>
    <row r="192" spans="1:17" hidden="1" x14ac:dyDescent="0.2">
      <c r="A192" s="149">
        <v>3227</v>
      </c>
      <c r="B192" s="152" t="s">
        <v>27</v>
      </c>
      <c r="C192" s="5">
        <f t="shared" si="57"/>
        <v>10</v>
      </c>
      <c r="D192" s="5"/>
      <c r="E192" s="173">
        <v>0</v>
      </c>
      <c r="F192" s="173">
        <v>10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s="154" customFormat="1" hidden="1" x14ac:dyDescent="0.2">
      <c r="A193" s="147">
        <v>323</v>
      </c>
      <c r="B193" s="153"/>
      <c r="C193" s="6">
        <f>SUM(C194:C202)</f>
        <v>3521</v>
      </c>
      <c r="D193" s="6">
        <f t="shared" ref="D193:O193" si="58">SUM(D194:D202)</f>
        <v>331</v>
      </c>
      <c r="E193" s="6">
        <f t="shared" si="58"/>
        <v>0</v>
      </c>
      <c r="F193" s="6">
        <f>SUM(F194:F202)</f>
        <v>90</v>
      </c>
      <c r="G193" s="6">
        <f t="shared" si="58"/>
        <v>0</v>
      </c>
      <c r="H193" s="6">
        <f t="shared" si="58"/>
        <v>1062</v>
      </c>
      <c r="I193" s="6">
        <f t="shared" si="58"/>
        <v>1374</v>
      </c>
      <c r="J193" s="6">
        <f t="shared" si="58"/>
        <v>0</v>
      </c>
      <c r="K193" s="6">
        <f t="shared" si="58"/>
        <v>0</v>
      </c>
      <c r="L193" s="6">
        <f t="shared" si="58"/>
        <v>0</v>
      </c>
      <c r="M193" s="6">
        <f t="shared" si="58"/>
        <v>0</v>
      </c>
      <c r="N193" s="6">
        <f t="shared" si="58"/>
        <v>664</v>
      </c>
      <c r="O193" s="6">
        <f t="shared" si="58"/>
        <v>0</v>
      </c>
      <c r="P193" s="5"/>
      <c r="Q193" s="5"/>
    </row>
    <row r="194" spans="1:17" hidden="1" x14ac:dyDescent="0.2">
      <c r="A194" s="149">
        <v>3231</v>
      </c>
      <c r="B194" s="152" t="s">
        <v>103</v>
      </c>
      <c r="C194" s="5">
        <f>SUM(D194:O194)</f>
        <v>2711</v>
      </c>
      <c r="D194" s="5">
        <v>265</v>
      </c>
      <c r="E194" s="5"/>
      <c r="F194" s="5">
        <v>10</v>
      </c>
      <c r="G194" s="5"/>
      <c r="H194" s="5">
        <v>1062</v>
      </c>
      <c r="I194" s="5">
        <v>1374</v>
      </c>
      <c r="J194" s="5"/>
      <c r="K194" s="5"/>
      <c r="L194" s="5"/>
      <c r="M194" s="5"/>
      <c r="N194" s="5"/>
      <c r="O194" s="5"/>
      <c r="P194" s="5"/>
      <c r="Q194" s="5"/>
    </row>
    <row r="195" spans="1:17" hidden="1" x14ac:dyDescent="0.2">
      <c r="A195" s="149">
        <v>3232</v>
      </c>
      <c r="B195" s="152" t="s">
        <v>88</v>
      </c>
      <c r="C195" s="5">
        <f t="shared" ref="C195:C202" si="59">SUM(D195:O195)</f>
        <v>674</v>
      </c>
      <c r="D195" s="5"/>
      <c r="E195" s="173">
        <v>0</v>
      </c>
      <c r="F195" s="5">
        <v>10</v>
      </c>
      <c r="G195" s="5"/>
      <c r="H195" s="5"/>
      <c r="I195" s="5"/>
      <c r="J195" s="5"/>
      <c r="K195" s="5"/>
      <c r="L195" s="5"/>
      <c r="M195" s="5"/>
      <c r="N195" s="5">
        <v>664</v>
      </c>
      <c r="O195" s="5"/>
      <c r="P195" s="5"/>
      <c r="Q195" s="5"/>
    </row>
    <row r="196" spans="1:17" hidden="1" x14ac:dyDescent="0.2">
      <c r="A196" s="149">
        <v>3233</v>
      </c>
      <c r="B196" s="150" t="s">
        <v>146</v>
      </c>
      <c r="C196" s="5">
        <f t="shared" si="59"/>
        <v>10</v>
      </c>
      <c r="D196" s="5"/>
      <c r="E196" s="5"/>
      <c r="F196" s="5">
        <v>10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 hidden="1" x14ac:dyDescent="0.2">
      <c r="A197" s="149">
        <v>3234</v>
      </c>
      <c r="B197" s="152" t="s">
        <v>32</v>
      </c>
      <c r="C197" s="5">
        <f t="shared" si="59"/>
        <v>10</v>
      </c>
      <c r="D197" s="5"/>
      <c r="E197" s="5"/>
      <c r="F197" s="173">
        <v>10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hidden="1" x14ac:dyDescent="0.2">
      <c r="A198" s="149">
        <v>3235</v>
      </c>
      <c r="B198" s="152" t="s">
        <v>33</v>
      </c>
      <c r="C198" s="5">
        <f t="shared" si="59"/>
        <v>76</v>
      </c>
      <c r="D198" s="5">
        <v>66</v>
      </c>
      <c r="E198" s="5"/>
      <c r="F198" s="5">
        <v>10</v>
      </c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 hidden="1" x14ac:dyDescent="0.2">
      <c r="A199" s="149">
        <v>3236</v>
      </c>
      <c r="B199" s="152" t="s">
        <v>104</v>
      </c>
      <c r="C199" s="5">
        <f t="shared" si="59"/>
        <v>10</v>
      </c>
      <c r="D199" s="5"/>
      <c r="E199" s="5"/>
      <c r="F199" s="5">
        <v>10</v>
      </c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 hidden="1" x14ac:dyDescent="0.2">
      <c r="A200" s="149">
        <v>3237</v>
      </c>
      <c r="B200" s="152" t="s">
        <v>105</v>
      </c>
      <c r="C200" s="5">
        <f t="shared" si="59"/>
        <v>10</v>
      </c>
      <c r="D200" s="5"/>
      <c r="E200" s="5"/>
      <c r="F200" s="5">
        <v>10</v>
      </c>
      <c r="G200" s="5"/>
      <c r="H200" s="5"/>
      <c r="I200" s="5">
        <v>0</v>
      </c>
      <c r="J200" s="5"/>
      <c r="K200" s="5"/>
      <c r="L200" s="5"/>
      <c r="M200" s="5"/>
      <c r="N200" s="5"/>
      <c r="O200" s="5"/>
      <c r="P200" s="5"/>
      <c r="Q200" s="5"/>
    </row>
    <row r="201" spans="1:17" hidden="1" x14ac:dyDescent="0.2">
      <c r="A201" s="149">
        <v>3238</v>
      </c>
      <c r="B201" s="152" t="s">
        <v>36</v>
      </c>
      <c r="C201" s="5">
        <f t="shared" si="59"/>
        <v>10</v>
      </c>
      <c r="D201" s="5"/>
      <c r="E201" s="5"/>
      <c r="F201" s="5">
        <v>10</v>
      </c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 hidden="1" x14ac:dyDescent="0.2">
      <c r="A202" s="149">
        <v>3239</v>
      </c>
      <c r="B202" s="152" t="s">
        <v>106</v>
      </c>
      <c r="C202" s="5">
        <f t="shared" si="59"/>
        <v>10</v>
      </c>
      <c r="D202" s="5"/>
      <c r="E202" s="5"/>
      <c r="F202" s="5">
        <v>10</v>
      </c>
      <c r="G202" s="5"/>
      <c r="H202" s="5"/>
      <c r="I202" s="5">
        <v>0</v>
      </c>
      <c r="J202" s="5"/>
      <c r="K202" s="5"/>
      <c r="L202" s="5"/>
      <c r="M202" s="5"/>
      <c r="N202" s="5"/>
      <c r="O202" s="5"/>
      <c r="P202" s="5"/>
      <c r="Q202" s="5"/>
    </row>
    <row r="203" spans="1:17" s="154" customFormat="1" hidden="1" x14ac:dyDescent="0.2">
      <c r="A203" s="147">
        <v>324</v>
      </c>
      <c r="B203" s="153"/>
      <c r="C203" s="6">
        <f>C204</f>
        <v>10</v>
      </c>
      <c r="D203" s="6">
        <f t="shared" ref="D203:O203" si="60">D204</f>
        <v>0</v>
      </c>
      <c r="E203" s="6">
        <f t="shared" si="60"/>
        <v>0</v>
      </c>
      <c r="F203" s="6">
        <f t="shared" si="60"/>
        <v>10</v>
      </c>
      <c r="G203" s="6">
        <f t="shared" si="60"/>
        <v>0</v>
      </c>
      <c r="H203" s="6">
        <f t="shared" si="60"/>
        <v>0</v>
      </c>
      <c r="I203" s="6">
        <f t="shared" si="60"/>
        <v>0</v>
      </c>
      <c r="J203" s="6">
        <f t="shared" si="60"/>
        <v>0</v>
      </c>
      <c r="K203" s="6">
        <f t="shared" si="60"/>
        <v>0</v>
      </c>
      <c r="L203" s="6">
        <f t="shared" si="60"/>
        <v>0</v>
      </c>
      <c r="M203" s="6">
        <f t="shared" si="60"/>
        <v>0</v>
      </c>
      <c r="N203" s="6">
        <f t="shared" si="60"/>
        <v>0</v>
      </c>
      <c r="O203" s="6">
        <f t="shared" si="60"/>
        <v>0</v>
      </c>
      <c r="P203" s="5"/>
      <c r="Q203" s="5"/>
    </row>
    <row r="204" spans="1:17" hidden="1" x14ac:dyDescent="0.2">
      <c r="A204" s="149">
        <v>3241</v>
      </c>
      <c r="B204" s="152" t="s">
        <v>107</v>
      </c>
      <c r="C204" s="5">
        <f>SUM(D204:O204)</f>
        <v>10</v>
      </c>
      <c r="D204" s="5"/>
      <c r="E204" s="5"/>
      <c r="F204" s="5">
        <v>10</v>
      </c>
      <c r="G204" s="5">
        <v>0</v>
      </c>
      <c r="H204" s="5"/>
      <c r="I204" s="5">
        <v>0</v>
      </c>
      <c r="J204" s="5"/>
      <c r="K204" s="5"/>
      <c r="L204" s="5"/>
      <c r="M204" s="5"/>
      <c r="N204" s="5"/>
      <c r="O204" s="5">
        <v>0</v>
      </c>
      <c r="P204" s="5"/>
      <c r="Q204" s="5"/>
    </row>
    <row r="205" spans="1:17" s="154" customFormat="1" hidden="1" x14ac:dyDescent="0.2">
      <c r="A205" s="147">
        <v>329</v>
      </c>
      <c r="B205" s="153"/>
      <c r="C205" s="6">
        <f>SUM(C206:C212)</f>
        <v>1088</v>
      </c>
      <c r="D205" s="6">
        <f t="shared" ref="D205:O205" si="61">SUM(D206:D212)</f>
        <v>172</v>
      </c>
      <c r="E205" s="6">
        <f t="shared" si="61"/>
        <v>720</v>
      </c>
      <c r="F205" s="6">
        <f>SUM(F206:F212)</f>
        <v>110</v>
      </c>
      <c r="G205" s="6">
        <f t="shared" si="61"/>
        <v>0</v>
      </c>
      <c r="H205" s="6">
        <f t="shared" si="61"/>
        <v>0</v>
      </c>
      <c r="I205" s="6">
        <f t="shared" si="61"/>
        <v>20</v>
      </c>
      <c r="J205" s="6">
        <f t="shared" si="61"/>
        <v>0</v>
      </c>
      <c r="K205" s="6">
        <f t="shared" si="61"/>
        <v>0</v>
      </c>
      <c r="L205" s="6">
        <f t="shared" si="61"/>
        <v>0</v>
      </c>
      <c r="M205" s="6">
        <f t="shared" si="61"/>
        <v>0</v>
      </c>
      <c r="N205" s="6">
        <f t="shared" si="61"/>
        <v>0</v>
      </c>
      <c r="O205" s="6">
        <f t="shared" si="61"/>
        <v>66</v>
      </c>
      <c r="P205" s="5"/>
      <c r="Q205" s="5"/>
    </row>
    <row r="206" spans="1:17" hidden="1" x14ac:dyDescent="0.2">
      <c r="A206" s="149">
        <v>3291</v>
      </c>
      <c r="B206" s="152" t="s">
        <v>108</v>
      </c>
      <c r="C206" s="5">
        <f>SUM(D206:O206)</f>
        <v>20</v>
      </c>
      <c r="D206" s="5"/>
      <c r="E206" s="5"/>
      <c r="F206" s="5">
        <v>10</v>
      </c>
      <c r="G206" s="5"/>
      <c r="H206" s="5"/>
      <c r="I206" s="5">
        <v>10</v>
      </c>
      <c r="J206" s="5"/>
      <c r="K206" s="5"/>
      <c r="L206" s="5"/>
      <c r="M206" s="5"/>
      <c r="N206" s="5"/>
      <c r="O206" s="5"/>
      <c r="P206" s="5"/>
      <c r="Q206" s="5"/>
    </row>
    <row r="207" spans="1:17" hidden="1" x14ac:dyDescent="0.2">
      <c r="A207" s="149">
        <v>3292</v>
      </c>
      <c r="B207" s="152" t="s">
        <v>109</v>
      </c>
      <c r="C207" s="5">
        <f t="shared" ref="C207:C212" si="62">SUM(D207:O207)</f>
        <v>50</v>
      </c>
      <c r="D207" s="5"/>
      <c r="E207" s="5"/>
      <c r="F207" s="173">
        <v>50</v>
      </c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</row>
    <row r="208" spans="1:17" hidden="1" x14ac:dyDescent="0.2">
      <c r="A208" s="149">
        <v>3293</v>
      </c>
      <c r="B208" s="152" t="s">
        <v>39</v>
      </c>
      <c r="C208" s="5">
        <f t="shared" si="62"/>
        <v>126</v>
      </c>
      <c r="D208" s="5">
        <v>106</v>
      </c>
      <c r="E208" s="5"/>
      <c r="F208" s="5">
        <v>10</v>
      </c>
      <c r="G208" s="5"/>
      <c r="H208" s="5">
        <v>0</v>
      </c>
      <c r="I208" s="5">
        <v>10</v>
      </c>
      <c r="J208" s="5"/>
      <c r="K208" s="5"/>
      <c r="L208" s="5"/>
      <c r="M208" s="5"/>
      <c r="N208" s="5"/>
      <c r="O208" s="5"/>
      <c r="P208" s="5"/>
      <c r="Q208" s="5"/>
    </row>
    <row r="209" spans="1:17" hidden="1" x14ac:dyDescent="0.2">
      <c r="A209" s="149">
        <v>3294</v>
      </c>
      <c r="B209" s="152" t="s">
        <v>40</v>
      </c>
      <c r="C209" s="5">
        <f t="shared" si="62"/>
        <v>10</v>
      </c>
      <c r="D209" s="5"/>
      <c r="E209" s="5"/>
      <c r="F209" s="5">
        <v>10</v>
      </c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</row>
    <row r="210" spans="1:17" hidden="1" x14ac:dyDescent="0.2">
      <c r="A210" s="149">
        <v>3295</v>
      </c>
      <c r="B210" s="152" t="s">
        <v>70</v>
      </c>
      <c r="C210" s="5">
        <f t="shared" si="62"/>
        <v>10</v>
      </c>
      <c r="D210" s="5"/>
      <c r="E210" s="5"/>
      <c r="F210" s="5">
        <v>10</v>
      </c>
      <c r="G210" s="5"/>
      <c r="H210" s="5">
        <v>0</v>
      </c>
      <c r="I210" s="5"/>
      <c r="J210" s="5"/>
      <c r="K210" s="5"/>
      <c r="L210" s="5"/>
      <c r="M210" s="5"/>
      <c r="N210" s="5"/>
      <c r="O210" s="5"/>
      <c r="P210" s="5"/>
      <c r="Q210" s="5"/>
    </row>
    <row r="211" spans="1:17" hidden="1" x14ac:dyDescent="0.2">
      <c r="A211" s="149">
        <v>3296</v>
      </c>
      <c r="B211" s="152" t="s">
        <v>110</v>
      </c>
      <c r="C211" s="5">
        <f t="shared" si="62"/>
        <v>10</v>
      </c>
      <c r="D211" s="5"/>
      <c r="E211" s="5"/>
      <c r="F211" s="5">
        <v>10</v>
      </c>
      <c r="G211" s="5"/>
      <c r="H211" s="5">
        <v>0</v>
      </c>
      <c r="I211" s="5"/>
      <c r="J211" s="5"/>
      <c r="K211" s="5"/>
      <c r="L211" s="5"/>
      <c r="M211" s="5"/>
      <c r="N211" s="5"/>
      <c r="O211" s="5"/>
      <c r="P211" s="5"/>
      <c r="Q211" s="5"/>
    </row>
    <row r="212" spans="1:17" hidden="1" x14ac:dyDescent="0.2">
      <c r="A212" s="149">
        <v>3299</v>
      </c>
      <c r="B212" s="152" t="s">
        <v>111</v>
      </c>
      <c r="C212" s="5">
        <f t="shared" si="62"/>
        <v>862</v>
      </c>
      <c r="D212" s="5">
        <v>66</v>
      </c>
      <c r="E212" s="173">
        <v>720</v>
      </c>
      <c r="F212" s="5">
        <v>10</v>
      </c>
      <c r="G212" s="5"/>
      <c r="H212" s="5"/>
      <c r="I212" s="5">
        <v>0</v>
      </c>
      <c r="J212" s="5"/>
      <c r="K212" s="5"/>
      <c r="L212" s="5"/>
      <c r="M212" s="5"/>
      <c r="N212" s="5"/>
      <c r="O212" s="5">
        <v>66</v>
      </c>
      <c r="P212" s="5"/>
      <c r="Q212" s="5"/>
    </row>
    <row r="213" spans="1:17" x14ac:dyDescent="0.2">
      <c r="A213" s="147">
        <v>34</v>
      </c>
      <c r="B213" s="153" t="s">
        <v>167</v>
      </c>
      <c r="C213" s="6">
        <f>C214</f>
        <v>59</v>
      </c>
      <c r="D213" s="6">
        <f t="shared" ref="D213:O213" si="63">D214</f>
        <v>13</v>
      </c>
      <c r="E213" s="6">
        <f t="shared" si="63"/>
        <v>0</v>
      </c>
      <c r="F213" s="6">
        <f t="shared" si="63"/>
        <v>26</v>
      </c>
      <c r="G213" s="6">
        <f t="shared" si="63"/>
        <v>0</v>
      </c>
      <c r="H213" s="6">
        <f t="shared" si="63"/>
        <v>20</v>
      </c>
      <c r="I213" s="6">
        <f t="shared" si="63"/>
        <v>0</v>
      </c>
      <c r="J213" s="6">
        <f t="shared" si="63"/>
        <v>0</v>
      </c>
      <c r="K213" s="6">
        <f t="shared" si="63"/>
        <v>0</v>
      </c>
      <c r="L213" s="6">
        <f t="shared" si="63"/>
        <v>0</v>
      </c>
      <c r="M213" s="6">
        <f t="shared" si="63"/>
        <v>0</v>
      </c>
      <c r="N213" s="6">
        <f t="shared" si="63"/>
        <v>0</v>
      </c>
      <c r="O213" s="6">
        <f t="shared" si="63"/>
        <v>0</v>
      </c>
      <c r="P213" s="5"/>
      <c r="Q213" s="5"/>
    </row>
    <row r="214" spans="1:17" hidden="1" x14ac:dyDescent="0.2">
      <c r="A214" s="147">
        <v>343</v>
      </c>
      <c r="B214" s="152"/>
      <c r="C214" s="6">
        <f>SUM(C215+C216)</f>
        <v>59</v>
      </c>
      <c r="D214" s="6">
        <f t="shared" ref="D214:O214" si="64">SUM(D215+D216)</f>
        <v>13</v>
      </c>
      <c r="E214" s="6">
        <f t="shared" si="64"/>
        <v>0</v>
      </c>
      <c r="F214" s="6">
        <f t="shared" si="64"/>
        <v>26</v>
      </c>
      <c r="G214" s="6">
        <f t="shared" si="64"/>
        <v>0</v>
      </c>
      <c r="H214" s="6">
        <f t="shared" si="64"/>
        <v>20</v>
      </c>
      <c r="I214" s="6">
        <f t="shared" si="64"/>
        <v>0</v>
      </c>
      <c r="J214" s="6">
        <f t="shared" si="64"/>
        <v>0</v>
      </c>
      <c r="K214" s="6">
        <f t="shared" si="64"/>
        <v>0</v>
      </c>
      <c r="L214" s="6">
        <f t="shared" si="64"/>
        <v>0</v>
      </c>
      <c r="M214" s="6">
        <f t="shared" si="64"/>
        <v>0</v>
      </c>
      <c r="N214" s="6">
        <f t="shared" si="64"/>
        <v>0</v>
      </c>
      <c r="O214" s="6">
        <f t="shared" si="64"/>
        <v>0</v>
      </c>
      <c r="P214" s="5"/>
      <c r="Q214" s="5"/>
    </row>
    <row r="215" spans="1:17" hidden="1" x14ac:dyDescent="0.2">
      <c r="A215" s="149">
        <v>3431</v>
      </c>
      <c r="B215" s="152" t="s">
        <v>43</v>
      </c>
      <c r="C215" s="5">
        <f>SUM(D215:O215)</f>
        <v>26</v>
      </c>
      <c r="D215" s="5">
        <v>13</v>
      </c>
      <c r="E215" s="5"/>
      <c r="F215" s="5">
        <v>13</v>
      </c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</row>
    <row r="216" spans="1:17" hidden="1" x14ac:dyDescent="0.2">
      <c r="A216" s="149">
        <v>3433</v>
      </c>
      <c r="B216" s="152" t="s">
        <v>72</v>
      </c>
      <c r="C216" s="5">
        <f>SUM(D216:O216)</f>
        <v>33</v>
      </c>
      <c r="D216" s="5"/>
      <c r="E216" s="5"/>
      <c r="F216" s="5">
        <v>13</v>
      </c>
      <c r="G216" s="5"/>
      <c r="H216" s="5">
        <v>20</v>
      </c>
      <c r="I216" s="5"/>
      <c r="J216" s="5"/>
      <c r="K216" s="5"/>
      <c r="L216" s="5"/>
      <c r="M216" s="5"/>
      <c r="N216" s="5"/>
      <c r="O216" s="5"/>
      <c r="P216" s="5"/>
      <c r="Q216" s="5"/>
    </row>
    <row r="217" spans="1:17" hidden="1" x14ac:dyDescent="0.2">
      <c r="A217" s="147">
        <v>37</v>
      </c>
      <c r="B217" s="153" t="s">
        <v>193</v>
      </c>
      <c r="C217" s="6">
        <f>C218</f>
        <v>26440</v>
      </c>
      <c r="D217" s="6">
        <f t="shared" ref="D217:O217" si="65">D218</f>
        <v>0</v>
      </c>
      <c r="E217" s="6">
        <f t="shared" si="65"/>
        <v>0</v>
      </c>
      <c r="F217" s="6">
        <f t="shared" si="65"/>
        <v>0</v>
      </c>
      <c r="G217" s="6">
        <f t="shared" si="65"/>
        <v>0</v>
      </c>
      <c r="H217" s="6">
        <f>H218</f>
        <v>26440</v>
      </c>
      <c r="I217" s="6">
        <f t="shared" si="65"/>
        <v>0</v>
      </c>
      <c r="J217" s="6">
        <f t="shared" si="65"/>
        <v>0</v>
      </c>
      <c r="K217" s="6">
        <f t="shared" si="65"/>
        <v>0</v>
      </c>
      <c r="L217" s="6">
        <f t="shared" si="65"/>
        <v>0</v>
      </c>
      <c r="M217" s="6">
        <f t="shared" si="65"/>
        <v>0</v>
      </c>
      <c r="N217" s="6">
        <f t="shared" si="65"/>
        <v>0</v>
      </c>
      <c r="O217" s="6">
        <f t="shared" si="65"/>
        <v>0</v>
      </c>
      <c r="P217" s="5"/>
      <c r="Q217" s="5"/>
    </row>
    <row r="218" spans="1:17" hidden="1" x14ac:dyDescent="0.2">
      <c r="A218" s="147">
        <v>372</v>
      </c>
      <c r="B218" s="153" t="s">
        <v>112</v>
      </c>
      <c r="C218" s="6">
        <f t="shared" ref="C218:G218" si="66">C219+C220</f>
        <v>26440</v>
      </c>
      <c r="D218" s="6">
        <f t="shared" si="66"/>
        <v>0</v>
      </c>
      <c r="E218" s="6">
        <f t="shared" si="66"/>
        <v>0</v>
      </c>
      <c r="F218" s="6">
        <f t="shared" si="66"/>
        <v>0</v>
      </c>
      <c r="G218" s="6">
        <f t="shared" si="66"/>
        <v>0</v>
      </c>
      <c r="H218" s="6">
        <f>H219+H220</f>
        <v>26440</v>
      </c>
      <c r="I218" s="6">
        <f t="shared" ref="I218:O218" si="67">I223</f>
        <v>0</v>
      </c>
      <c r="J218" s="6">
        <f t="shared" si="67"/>
        <v>0</v>
      </c>
      <c r="K218" s="6">
        <f t="shared" si="67"/>
        <v>0</v>
      </c>
      <c r="L218" s="6">
        <f t="shared" si="67"/>
        <v>0</v>
      </c>
      <c r="M218" s="6">
        <f t="shared" si="67"/>
        <v>0</v>
      </c>
      <c r="N218" s="6">
        <f t="shared" si="67"/>
        <v>0</v>
      </c>
      <c r="O218" s="6">
        <f t="shared" si="67"/>
        <v>0</v>
      </c>
      <c r="P218" s="5"/>
      <c r="Q218" s="5"/>
    </row>
    <row r="219" spans="1:17" hidden="1" x14ac:dyDescent="0.2">
      <c r="A219" s="149">
        <v>3721</v>
      </c>
      <c r="B219" s="152" t="s">
        <v>142</v>
      </c>
      <c r="C219" s="5">
        <f>SUM(D219:O219)</f>
        <v>440</v>
      </c>
      <c r="D219" s="5"/>
      <c r="E219" s="5"/>
      <c r="F219" s="5"/>
      <c r="G219" s="5"/>
      <c r="H219" s="173">
        <v>440</v>
      </c>
      <c r="I219" s="5"/>
      <c r="J219" s="5"/>
      <c r="K219" s="5"/>
      <c r="L219" s="5"/>
      <c r="M219" s="5"/>
      <c r="N219" s="5"/>
      <c r="O219" s="5"/>
      <c r="P219" s="5"/>
      <c r="Q219" s="5"/>
    </row>
    <row r="220" spans="1:17" hidden="1" x14ac:dyDescent="0.2">
      <c r="A220" s="149">
        <v>3722</v>
      </c>
      <c r="B220" s="152" t="s">
        <v>143</v>
      </c>
      <c r="C220" s="5">
        <f>SUM(D220:O220)</f>
        <v>26000</v>
      </c>
      <c r="D220" s="5"/>
      <c r="E220" s="5"/>
      <c r="F220" s="5"/>
      <c r="G220" s="5"/>
      <c r="H220" s="5">
        <v>26000</v>
      </c>
      <c r="I220" s="5"/>
      <c r="J220" s="5"/>
      <c r="K220" s="5"/>
      <c r="L220" s="5"/>
      <c r="M220" s="5"/>
      <c r="N220" s="5"/>
      <c r="O220" s="5"/>
      <c r="P220" s="5"/>
      <c r="Q220" s="5"/>
    </row>
    <row r="221" spans="1:17" x14ac:dyDescent="0.2">
      <c r="A221" s="147">
        <v>38</v>
      </c>
      <c r="B221" s="153" t="s">
        <v>193</v>
      </c>
      <c r="C221" s="6">
        <f>C222</f>
        <v>407</v>
      </c>
      <c r="D221" s="6">
        <f t="shared" ref="D221:O222" si="68">D222</f>
        <v>0</v>
      </c>
      <c r="E221" s="6">
        <f t="shared" si="68"/>
        <v>0</v>
      </c>
      <c r="F221" s="6">
        <f t="shared" si="68"/>
        <v>0</v>
      </c>
      <c r="G221" s="6">
        <f t="shared" si="68"/>
        <v>0</v>
      </c>
      <c r="H221" s="6">
        <f t="shared" si="68"/>
        <v>407</v>
      </c>
      <c r="I221" s="6">
        <f t="shared" si="68"/>
        <v>0</v>
      </c>
      <c r="J221" s="6">
        <f t="shared" si="68"/>
        <v>0</v>
      </c>
      <c r="K221" s="6">
        <f t="shared" si="68"/>
        <v>0</v>
      </c>
      <c r="L221" s="6">
        <f t="shared" si="68"/>
        <v>0</v>
      </c>
      <c r="M221" s="6">
        <f t="shared" si="68"/>
        <v>0</v>
      </c>
      <c r="N221" s="6">
        <f t="shared" si="68"/>
        <v>0</v>
      </c>
      <c r="O221" s="6">
        <f t="shared" si="68"/>
        <v>0</v>
      </c>
      <c r="P221" s="6"/>
      <c r="Q221" s="6"/>
    </row>
    <row r="222" spans="1:17" hidden="1" x14ac:dyDescent="0.2">
      <c r="A222" s="147">
        <v>381</v>
      </c>
      <c r="B222" s="153" t="s">
        <v>112</v>
      </c>
      <c r="C222" s="6">
        <f>C223</f>
        <v>407</v>
      </c>
      <c r="D222" s="6">
        <f t="shared" si="68"/>
        <v>0</v>
      </c>
      <c r="E222" s="6">
        <f t="shared" si="68"/>
        <v>0</v>
      </c>
      <c r="F222" s="6">
        <f t="shared" si="68"/>
        <v>0</v>
      </c>
      <c r="G222" s="6">
        <f t="shared" si="68"/>
        <v>0</v>
      </c>
      <c r="H222" s="6">
        <f t="shared" si="68"/>
        <v>407</v>
      </c>
      <c r="I222" s="6">
        <f t="shared" si="68"/>
        <v>0</v>
      </c>
      <c r="J222" s="6">
        <f t="shared" si="68"/>
        <v>0</v>
      </c>
      <c r="K222" s="6">
        <f t="shared" si="68"/>
        <v>0</v>
      </c>
      <c r="L222" s="6">
        <f t="shared" si="68"/>
        <v>0</v>
      </c>
      <c r="M222" s="6">
        <f t="shared" si="68"/>
        <v>0</v>
      </c>
      <c r="N222" s="6">
        <f t="shared" si="68"/>
        <v>0</v>
      </c>
      <c r="O222" s="6">
        <f t="shared" si="68"/>
        <v>0</v>
      </c>
      <c r="P222" s="6"/>
      <c r="Q222" s="6"/>
    </row>
    <row r="223" spans="1:17" hidden="1" x14ac:dyDescent="0.2">
      <c r="A223" s="149">
        <v>3812</v>
      </c>
      <c r="B223" s="152" t="s">
        <v>211</v>
      </c>
      <c r="C223" s="5">
        <f>SUM(D223:O223)</f>
        <v>407</v>
      </c>
      <c r="D223" s="5">
        <v>0</v>
      </c>
      <c r="E223" s="5">
        <v>0</v>
      </c>
      <c r="F223" s="5">
        <v>0</v>
      </c>
      <c r="G223" s="5">
        <v>0</v>
      </c>
      <c r="H223" s="173">
        <v>407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204"/>
      <c r="Q223" s="204"/>
    </row>
    <row r="224" spans="1:17" x14ac:dyDescent="0.2">
      <c r="A224" s="147">
        <v>41</v>
      </c>
      <c r="B224" s="153" t="s">
        <v>169</v>
      </c>
      <c r="C224" s="6">
        <f>C225</f>
        <v>0</v>
      </c>
      <c r="D224" s="6">
        <f t="shared" ref="D224:O224" si="69">D225</f>
        <v>0</v>
      </c>
      <c r="E224" s="6">
        <f t="shared" si="69"/>
        <v>0</v>
      </c>
      <c r="F224" s="6">
        <f t="shared" si="69"/>
        <v>0</v>
      </c>
      <c r="G224" s="6">
        <f t="shared" si="69"/>
        <v>0</v>
      </c>
      <c r="H224" s="6">
        <f t="shared" si="69"/>
        <v>0</v>
      </c>
      <c r="I224" s="6">
        <f t="shared" si="69"/>
        <v>0</v>
      </c>
      <c r="J224" s="6">
        <f t="shared" si="69"/>
        <v>0</v>
      </c>
      <c r="K224" s="6">
        <f t="shared" si="69"/>
        <v>0</v>
      </c>
      <c r="L224" s="6">
        <f t="shared" si="69"/>
        <v>0</v>
      </c>
      <c r="M224" s="6">
        <f t="shared" si="69"/>
        <v>0</v>
      </c>
      <c r="N224" s="6">
        <f t="shared" si="69"/>
        <v>0</v>
      </c>
      <c r="O224" s="6">
        <f t="shared" si="69"/>
        <v>0</v>
      </c>
      <c r="P224" s="5"/>
      <c r="Q224" s="5"/>
    </row>
    <row r="225" spans="1:17" hidden="1" x14ac:dyDescent="0.2">
      <c r="A225" s="147">
        <v>412</v>
      </c>
      <c r="B225" s="153"/>
      <c r="C225" s="6">
        <f>SUM(C226)</f>
        <v>0</v>
      </c>
      <c r="D225" s="6">
        <f t="shared" ref="D225:O225" si="70">SUM(D226)</f>
        <v>0</v>
      </c>
      <c r="E225" s="6">
        <f t="shared" si="70"/>
        <v>0</v>
      </c>
      <c r="F225" s="6">
        <f t="shared" si="70"/>
        <v>0</v>
      </c>
      <c r="G225" s="6">
        <f t="shared" si="70"/>
        <v>0</v>
      </c>
      <c r="H225" s="6">
        <f t="shared" si="70"/>
        <v>0</v>
      </c>
      <c r="I225" s="6">
        <f t="shared" si="70"/>
        <v>0</v>
      </c>
      <c r="J225" s="6">
        <f t="shared" si="70"/>
        <v>0</v>
      </c>
      <c r="K225" s="6">
        <f t="shared" si="70"/>
        <v>0</v>
      </c>
      <c r="L225" s="6">
        <f t="shared" si="70"/>
        <v>0</v>
      </c>
      <c r="M225" s="6">
        <f t="shared" si="70"/>
        <v>0</v>
      </c>
      <c r="N225" s="6">
        <f t="shared" si="70"/>
        <v>0</v>
      </c>
      <c r="O225" s="6">
        <f t="shared" si="70"/>
        <v>0</v>
      </c>
      <c r="P225" s="5"/>
      <c r="Q225" s="5"/>
    </row>
    <row r="226" spans="1:17" hidden="1" x14ac:dyDescent="0.2">
      <c r="A226" s="149">
        <v>4123</v>
      </c>
      <c r="B226" s="152" t="s">
        <v>113</v>
      </c>
      <c r="C226" s="5">
        <f>SUM(D226:O226)</f>
        <v>0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</row>
    <row r="227" spans="1:17" x14ac:dyDescent="0.2">
      <c r="A227" s="147">
        <v>42</v>
      </c>
      <c r="B227" s="153" t="s">
        <v>168</v>
      </c>
      <c r="C227" s="6">
        <f>C228+C235</f>
        <v>10334</v>
      </c>
      <c r="D227" s="6">
        <f t="shared" ref="D227:O227" si="71">D228+D235</f>
        <v>0</v>
      </c>
      <c r="E227" s="6">
        <f t="shared" si="71"/>
        <v>3080</v>
      </c>
      <c r="F227" s="6">
        <f t="shared" si="71"/>
        <v>3100</v>
      </c>
      <c r="G227" s="6">
        <f t="shared" si="71"/>
        <v>0</v>
      </c>
      <c r="H227" s="6">
        <f t="shared" si="71"/>
        <v>3500</v>
      </c>
      <c r="I227" s="6">
        <f t="shared" si="71"/>
        <v>0</v>
      </c>
      <c r="J227" s="6">
        <f t="shared" si="71"/>
        <v>0</v>
      </c>
      <c r="K227" s="6">
        <f t="shared" si="71"/>
        <v>0</v>
      </c>
      <c r="L227" s="6">
        <f t="shared" si="71"/>
        <v>654</v>
      </c>
      <c r="M227" s="6">
        <f t="shared" si="71"/>
        <v>0</v>
      </c>
      <c r="N227" s="6">
        <f t="shared" si="71"/>
        <v>0</v>
      </c>
      <c r="O227" s="6">
        <f t="shared" si="71"/>
        <v>0</v>
      </c>
      <c r="P227" s="5"/>
      <c r="Q227" s="5"/>
    </row>
    <row r="228" spans="1:17" hidden="1" x14ac:dyDescent="0.2">
      <c r="A228" s="147">
        <v>422</v>
      </c>
      <c r="B228" s="153"/>
      <c r="C228" s="6">
        <f>SUM(C229:C234)</f>
        <v>6180</v>
      </c>
      <c r="D228" s="6">
        <f t="shared" ref="D228:O228" si="72">SUM(D229:D234)</f>
        <v>0</v>
      </c>
      <c r="E228" s="6">
        <f t="shared" si="72"/>
        <v>3080</v>
      </c>
      <c r="F228" s="6">
        <f>SUM(F229:F234)</f>
        <v>3100</v>
      </c>
      <c r="G228" s="6">
        <f t="shared" si="72"/>
        <v>0</v>
      </c>
      <c r="H228" s="6">
        <f t="shared" si="72"/>
        <v>0</v>
      </c>
      <c r="I228" s="6">
        <f t="shared" si="72"/>
        <v>0</v>
      </c>
      <c r="J228" s="6">
        <f t="shared" si="72"/>
        <v>0</v>
      </c>
      <c r="K228" s="6">
        <f t="shared" si="72"/>
        <v>0</v>
      </c>
      <c r="L228" s="6">
        <f t="shared" si="72"/>
        <v>0</v>
      </c>
      <c r="M228" s="6">
        <f t="shared" si="72"/>
        <v>0</v>
      </c>
      <c r="N228" s="6">
        <f t="shared" si="72"/>
        <v>0</v>
      </c>
      <c r="O228" s="6">
        <f t="shared" si="72"/>
        <v>0</v>
      </c>
      <c r="P228" s="5"/>
      <c r="Q228" s="5"/>
    </row>
    <row r="229" spans="1:17" hidden="1" x14ac:dyDescent="0.2">
      <c r="A229" s="149">
        <v>4221</v>
      </c>
      <c r="B229" s="150" t="s">
        <v>44</v>
      </c>
      <c r="C229" s="5">
        <f>SUM(D229:O229)</f>
        <v>3180</v>
      </c>
      <c r="D229" s="5"/>
      <c r="E229" s="173">
        <v>3080</v>
      </c>
      <c r="F229" s="5">
        <v>100</v>
      </c>
      <c r="G229" s="6"/>
      <c r="H229" s="6"/>
      <c r="I229" s="6"/>
      <c r="J229" s="5"/>
      <c r="K229" s="5"/>
      <c r="L229" s="5"/>
      <c r="M229" s="6"/>
      <c r="N229" s="5"/>
      <c r="O229" s="6"/>
      <c r="P229" s="5"/>
      <c r="Q229" s="5"/>
    </row>
    <row r="230" spans="1:17" hidden="1" x14ac:dyDescent="0.2">
      <c r="A230" s="149">
        <v>4222</v>
      </c>
      <c r="B230" s="150" t="s">
        <v>114</v>
      </c>
      <c r="C230" s="5">
        <f t="shared" ref="C230:C234" si="73">SUM(D230:O230)</f>
        <v>50</v>
      </c>
      <c r="D230" s="6"/>
      <c r="E230" s="5"/>
      <c r="F230" s="5">
        <v>50</v>
      </c>
      <c r="G230" s="6"/>
      <c r="H230" s="6"/>
      <c r="I230" s="6"/>
      <c r="J230" s="5"/>
      <c r="K230" s="5"/>
      <c r="L230" s="5"/>
      <c r="M230" s="6"/>
      <c r="N230" s="6"/>
      <c r="O230" s="6"/>
      <c r="P230" s="5"/>
      <c r="Q230" s="5"/>
    </row>
    <row r="231" spans="1:17" hidden="1" x14ac:dyDescent="0.2">
      <c r="A231" s="149">
        <v>4223</v>
      </c>
      <c r="B231" s="150" t="s">
        <v>115</v>
      </c>
      <c r="C231" s="5">
        <f t="shared" si="73"/>
        <v>50</v>
      </c>
      <c r="D231" s="6"/>
      <c r="E231" s="5"/>
      <c r="F231" s="5">
        <v>50</v>
      </c>
      <c r="G231" s="6"/>
      <c r="H231" s="6"/>
      <c r="I231" s="6"/>
      <c r="J231" s="5"/>
      <c r="K231" s="5"/>
      <c r="L231" s="5"/>
      <c r="M231" s="6"/>
      <c r="N231" s="6"/>
      <c r="O231" s="6"/>
      <c r="P231" s="5"/>
      <c r="Q231" s="5"/>
    </row>
    <row r="232" spans="1:17" hidden="1" x14ac:dyDescent="0.2">
      <c r="A232" s="149">
        <v>4225</v>
      </c>
      <c r="B232" s="150" t="s">
        <v>116</v>
      </c>
      <c r="C232" s="5">
        <f t="shared" si="73"/>
        <v>50</v>
      </c>
      <c r="D232" s="6"/>
      <c r="E232" s="5"/>
      <c r="F232" s="5">
        <v>50</v>
      </c>
      <c r="G232" s="6"/>
      <c r="H232" s="6"/>
      <c r="I232" s="6"/>
      <c r="J232" s="5"/>
      <c r="K232" s="5"/>
      <c r="L232" s="5"/>
      <c r="M232" s="6"/>
      <c r="N232" s="6"/>
      <c r="O232" s="6"/>
      <c r="P232" s="5"/>
      <c r="Q232" s="5"/>
    </row>
    <row r="233" spans="1:17" hidden="1" x14ac:dyDescent="0.2">
      <c r="A233" s="149">
        <v>4226</v>
      </c>
      <c r="B233" s="150" t="s">
        <v>45</v>
      </c>
      <c r="C233" s="5">
        <f t="shared" si="73"/>
        <v>50</v>
      </c>
      <c r="D233" s="6"/>
      <c r="E233" s="5"/>
      <c r="F233" s="173">
        <v>50</v>
      </c>
      <c r="G233" s="6"/>
      <c r="H233" s="6"/>
      <c r="I233" s="6"/>
      <c r="J233" s="5"/>
      <c r="K233" s="5"/>
      <c r="L233" s="5"/>
      <c r="M233" s="6"/>
      <c r="N233" s="6"/>
      <c r="O233" s="6"/>
      <c r="P233" s="5"/>
      <c r="Q233" s="5"/>
    </row>
    <row r="234" spans="1:17" hidden="1" x14ac:dyDescent="0.2">
      <c r="A234" s="149">
        <v>4227</v>
      </c>
      <c r="B234" s="150" t="s">
        <v>117</v>
      </c>
      <c r="C234" s="5">
        <f t="shared" si="73"/>
        <v>2800</v>
      </c>
      <c r="D234" s="6"/>
      <c r="E234" s="5"/>
      <c r="F234" s="173">
        <v>2800</v>
      </c>
      <c r="G234" s="6"/>
      <c r="H234" s="6"/>
      <c r="I234" s="6"/>
      <c r="J234" s="5"/>
      <c r="K234" s="5"/>
      <c r="L234" s="5"/>
      <c r="M234" s="6"/>
      <c r="N234" s="6"/>
      <c r="O234" s="6"/>
      <c r="P234" s="5"/>
      <c r="Q234" s="5"/>
    </row>
    <row r="235" spans="1:17" s="154" customFormat="1" hidden="1" x14ac:dyDescent="0.2">
      <c r="A235" s="147">
        <v>424</v>
      </c>
      <c r="B235" s="151"/>
      <c r="C235" s="6">
        <f>C236</f>
        <v>4154</v>
      </c>
      <c r="D235" s="6">
        <f t="shared" ref="D235:O235" si="74">D236</f>
        <v>0</v>
      </c>
      <c r="E235" s="6">
        <f t="shared" si="74"/>
        <v>0</v>
      </c>
      <c r="F235" s="6">
        <f t="shared" si="74"/>
        <v>0</v>
      </c>
      <c r="G235" s="6">
        <f t="shared" si="74"/>
        <v>0</v>
      </c>
      <c r="H235" s="6">
        <f t="shared" si="74"/>
        <v>3500</v>
      </c>
      <c r="I235" s="6">
        <f t="shared" si="74"/>
        <v>0</v>
      </c>
      <c r="J235" s="6">
        <f t="shared" si="74"/>
        <v>0</v>
      </c>
      <c r="K235" s="6">
        <f t="shared" si="74"/>
        <v>0</v>
      </c>
      <c r="L235" s="6">
        <f t="shared" si="74"/>
        <v>654</v>
      </c>
      <c r="M235" s="6">
        <f t="shared" si="74"/>
        <v>0</v>
      </c>
      <c r="N235" s="6">
        <f t="shared" si="74"/>
        <v>0</v>
      </c>
      <c r="O235" s="6">
        <f t="shared" si="74"/>
        <v>0</v>
      </c>
      <c r="P235" s="5"/>
      <c r="Q235" s="5"/>
    </row>
    <row r="236" spans="1:17" hidden="1" x14ac:dyDescent="0.2">
      <c r="A236" s="149">
        <v>4241</v>
      </c>
      <c r="B236" s="150" t="s">
        <v>46</v>
      </c>
      <c r="C236" s="5">
        <f>SUM(D236:O236)</f>
        <v>4154</v>
      </c>
      <c r="D236" s="6"/>
      <c r="E236" s="6"/>
      <c r="F236" s="173">
        <v>0</v>
      </c>
      <c r="G236" s="6"/>
      <c r="H236" s="173">
        <v>3500</v>
      </c>
      <c r="I236" s="6"/>
      <c r="J236" s="5"/>
      <c r="K236" s="5"/>
      <c r="L236" s="5">
        <v>654</v>
      </c>
      <c r="M236" s="5"/>
      <c r="N236" s="5"/>
      <c r="O236" s="6"/>
      <c r="P236" s="6"/>
      <c r="Q236" s="6"/>
    </row>
    <row r="237" spans="1:17" x14ac:dyDescent="0.2">
      <c r="A237" s="147">
        <v>45</v>
      </c>
      <c r="B237" s="151" t="s">
        <v>170</v>
      </c>
      <c r="C237" s="6">
        <f>C238</f>
        <v>0</v>
      </c>
      <c r="D237" s="6">
        <f t="shared" ref="D237:O237" si="75">D238</f>
        <v>0</v>
      </c>
      <c r="E237" s="6">
        <f t="shared" si="75"/>
        <v>0</v>
      </c>
      <c r="F237" s="6">
        <f t="shared" si="75"/>
        <v>0</v>
      </c>
      <c r="G237" s="6">
        <f t="shared" si="75"/>
        <v>0</v>
      </c>
      <c r="H237" s="6">
        <f t="shared" si="75"/>
        <v>0</v>
      </c>
      <c r="I237" s="6">
        <f t="shared" si="75"/>
        <v>0</v>
      </c>
      <c r="J237" s="6">
        <f t="shared" si="75"/>
        <v>0</v>
      </c>
      <c r="K237" s="6">
        <f t="shared" si="75"/>
        <v>0</v>
      </c>
      <c r="L237" s="6">
        <f t="shared" si="75"/>
        <v>0</v>
      </c>
      <c r="M237" s="6">
        <f t="shared" si="75"/>
        <v>0</v>
      </c>
      <c r="N237" s="6">
        <f t="shared" si="75"/>
        <v>0</v>
      </c>
      <c r="O237" s="6">
        <f t="shared" si="75"/>
        <v>0</v>
      </c>
      <c r="P237" s="6"/>
      <c r="Q237" s="6"/>
    </row>
    <row r="238" spans="1:17" hidden="1" x14ac:dyDescent="0.2">
      <c r="A238" s="147">
        <v>451</v>
      </c>
      <c r="B238" s="151"/>
      <c r="C238" s="6">
        <f>C239</f>
        <v>0</v>
      </c>
      <c r="D238" s="6">
        <f t="shared" ref="D238:O238" si="76">D239</f>
        <v>0</v>
      </c>
      <c r="E238" s="6">
        <f t="shared" si="76"/>
        <v>0</v>
      </c>
      <c r="F238" s="6">
        <f t="shared" si="76"/>
        <v>0</v>
      </c>
      <c r="G238" s="6">
        <f t="shared" si="76"/>
        <v>0</v>
      </c>
      <c r="H238" s="6">
        <f t="shared" si="76"/>
        <v>0</v>
      </c>
      <c r="I238" s="6">
        <f t="shared" si="76"/>
        <v>0</v>
      </c>
      <c r="J238" s="6">
        <f t="shared" si="76"/>
        <v>0</v>
      </c>
      <c r="K238" s="6">
        <f t="shared" si="76"/>
        <v>0</v>
      </c>
      <c r="L238" s="6">
        <f t="shared" si="76"/>
        <v>0</v>
      </c>
      <c r="M238" s="6">
        <f t="shared" si="76"/>
        <v>0</v>
      </c>
      <c r="N238" s="6">
        <f t="shared" si="76"/>
        <v>0</v>
      </c>
      <c r="O238" s="6">
        <f t="shared" si="76"/>
        <v>0</v>
      </c>
      <c r="P238" s="5"/>
      <c r="Q238" s="5"/>
    </row>
    <row r="239" spans="1:17" hidden="1" x14ac:dyDescent="0.2">
      <c r="A239" s="149">
        <v>4511</v>
      </c>
      <c r="B239" s="150" t="s">
        <v>118</v>
      </c>
      <c r="C239" s="5">
        <f>SUM(D239:O239)</f>
        <v>0</v>
      </c>
      <c r="D239" s="6"/>
      <c r="E239" s="6"/>
      <c r="F239" s="173">
        <v>0</v>
      </c>
      <c r="G239" s="6"/>
      <c r="H239" s="5"/>
      <c r="I239" s="6"/>
      <c r="J239" s="5"/>
      <c r="K239" s="5"/>
      <c r="L239" s="5"/>
      <c r="M239" s="5"/>
      <c r="N239" s="5"/>
      <c r="O239" s="6"/>
      <c r="P239" s="6"/>
      <c r="Q239" s="6"/>
    </row>
    <row r="240" spans="1:17" x14ac:dyDescent="0.2">
      <c r="A240" s="155"/>
      <c r="B240" s="156" t="s">
        <v>47</v>
      </c>
      <c r="C240" s="157">
        <f>C172+C180+C213+C217+C221+C224+C227+C237</f>
        <v>91531</v>
      </c>
      <c r="D240" s="157">
        <f t="shared" ref="D240:Q240" si="77">D172+D180+D213+D217+D221+D224+D227+D237</f>
        <v>1126</v>
      </c>
      <c r="E240" s="157">
        <f t="shared" si="77"/>
        <v>5200</v>
      </c>
      <c r="F240" s="157">
        <f>F172+F180+F213+F217+F221+F224+F227+F237</f>
        <v>4754</v>
      </c>
      <c r="G240" s="157">
        <f t="shared" si="77"/>
        <v>0</v>
      </c>
      <c r="H240" s="157">
        <f>H172+H180+H213+H217+H221+H224+H227+H237</f>
        <v>77022</v>
      </c>
      <c r="I240" s="157">
        <f t="shared" si="77"/>
        <v>1414</v>
      </c>
      <c r="J240" s="157">
        <f t="shared" si="77"/>
        <v>0</v>
      </c>
      <c r="K240" s="157">
        <f t="shared" si="77"/>
        <v>0</v>
      </c>
      <c r="L240" s="157">
        <f t="shared" si="77"/>
        <v>754</v>
      </c>
      <c r="M240" s="157">
        <f t="shared" si="77"/>
        <v>0</v>
      </c>
      <c r="N240" s="157">
        <f>N172+N180+N213+N217+N221+N224+N227+N237</f>
        <v>1195</v>
      </c>
      <c r="O240" s="157">
        <f t="shared" si="77"/>
        <v>66</v>
      </c>
      <c r="P240" s="157">
        <f t="shared" si="77"/>
        <v>0</v>
      </c>
      <c r="Q240" s="157">
        <f t="shared" si="77"/>
        <v>0</v>
      </c>
    </row>
    <row r="241" spans="1:20" x14ac:dyDescent="0.2">
      <c r="A241" s="190"/>
      <c r="B241" s="191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</row>
    <row r="242" spans="1:20" x14ac:dyDescent="0.2">
      <c r="A242" s="135" t="s">
        <v>154</v>
      </c>
      <c r="B242" s="193"/>
      <c r="C242" s="162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</row>
    <row r="243" spans="1:20" x14ac:dyDescent="0.2">
      <c r="A243" s="261" t="s">
        <v>158</v>
      </c>
      <c r="B243" s="261"/>
      <c r="C243" s="261"/>
      <c r="D243" s="261"/>
      <c r="E243" s="261"/>
      <c r="F243" s="261"/>
      <c r="G243" s="261"/>
      <c r="H243" s="261"/>
      <c r="I243" s="261"/>
      <c r="J243" s="162"/>
      <c r="K243" s="162"/>
      <c r="L243" s="162"/>
      <c r="M243" s="162"/>
      <c r="N243" s="162"/>
      <c r="O243" s="162"/>
      <c r="P243" s="162"/>
      <c r="Q243" s="162"/>
    </row>
    <row r="244" spans="1:20" x14ac:dyDescent="0.2">
      <c r="A244" s="261" t="s">
        <v>159</v>
      </c>
      <c r="B244" s="261"/>
      <c r="C244" s="261"/>
      <c r="D244" s="261"/>
      <c r="E244" s="261"/>
      <c r="F244" s="261"/>
      <c r="G244" s="261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</row>
    <row r="245" spans="1:20" x14ac:dyDescent="0.2">
      <c r="A245" s="127"/>
      <c r="B245" s="127"/>
      <c r="D245" s="127"/>
      <c r="O245" s="3"/>
      <c r="T245" s="165"/>
    </row>
    <row r="246" spans="1:20" s="134" customFormat="1" ht="38.25" x14ac:dyDescent="0.2">
      <c r="A246" s="142" t="s">
        <v>8</v>
      </c>
      <c r="B246" s="142" t="s">
        <v>9</v>
      </c>
      <c r="C246" s="4" t="s">
        <v>149</v>
      </c>
      <c r="D246" s="4" t="s">
        <v>10</v>
      </c>
      <c r="E246" s="205" t="s">
        <v>11</v>
      </c>
      <c r="F246" s="4" t="s">
        <v>12</v>
      </c>
      <c r="G246" s="4" t="s">
        <v>13</v>
      </c>
      <c r="H246" s="4" t="s">
        <v>14</v>
      </c>
      <c r="I246" s="4" t="s">
        <v>15</v>
      </c>
      <c r="J246" s="4"/>
      <c r="K246" s="4" t="s">
        <v>16</v>
      </c>
      <c r="L246" s="4" t="s">
        <v>1</v>
      </c>
      <c r="M246" s="4" t="s">
        <v>17</v>
      </c>
      <c r="N246" s="4"/>
      <c r="O246" s="4"/>
      <c r="P246" s="4" t="s">
        <v>18</v>
      </c>
      <c r="Q246" s="4" t="s">
        <v>148</v>
      </c>
    </row>
    <row r="247" spans="1:20" s="134" customFormat="1" x14ac:dyDescent="0.2">
      <c r="A247" s="143">
        <v>31</v>
      </c>
      <c r="B247" s="144" t="s">
        <v>165</v>
      </c>
      <c r="C247" s="145">
        <f>C248+C250</f>
        <v>1200</v>
      </c>
      <c r="D247" s="145">
        <f t="shared" ref="D247:O247" si="78">D248+D250</f>
        <v>0</v>
      </c>
      <c r="E247" s="206">
        <f t="shared" si="78"/>
        <v>1200</v>
      </c>
      <c r="F247" s="145">
        <f t="shared" si="78"/>
        <v>0</v>
      </c>
      <c r="G247" s="145">
        <f t="shared" si="78"/>
        <v>0</v>
      </c>
      <c r="H247" s="145">
        <f t="shared" si="78"/>
        <v>0</v>
      </c>
      <c r="I247" s="145">
        <f t="shared" si="78"/>
        <v>0</v>
      </c>
      <c r="J247" s="145">
        <f t="shared" si="78"/>
        <v>0</v>
      </c>
      <c r="K247" s="145">
        <f t="shared" si="78"/>
        <v>0</v>
      </c>
      <c r="L247" s="145">
        <f t="shared" si="78"/>
        <v>0</v>
      </c>
      <c r="M247" s="145">
        <f t="shared" si="78"/>
        <v>0</v>
      </c>
      <c r="N247" s="145">
        <f t="shared" si="78"/>
        <v>0</v>
      </c>
      <c r="O247" s="145">
        <f t="shared" si="78"/>
        <v>0</v>
      </c>
      <c r="P247" s="145"/>
      <c r="Q247" s="145"/>
    </row>
    <row r="248" spans="1:20" hidden="1" x14ac:dyDescent="0.2">
      <c r="A248" s="147">
        <v>311</v>
      </c>
      <c r="B248" s="148"/>
      <c r="C248" s="6">
        <f>C249</f>
        <v>1000</v>
      </c>
      <c r="D248" s="6"/>
      <c r="E248" s="208">
        <f>E249</f>
        <v>1000</v>
      </c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</row>
    <row r="249" spans="1:20" hidden="1" x14ac:dyDescent="0.2">
      <c r="A249" s="149">
        <v>3111</v>
      </c>
      <c r="B249" s="194" t="s">
        <v>94</v>
      </c>
      <c r="C249" s="5">
        <f>E249</f>
        <v>1000</v>
      </c>
      <c r="D249" s="5"/>
      <c r="E249" s="213">
        <v>1000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192"/>
    </row>
    <row r="250" spans="1:20" hidden="1" x14ac:dyDescent="0.2">
      <c r="A250" s="147">
        <v>313</v>
      </c>
      <c r="B250" s="148"/>
      <c r="C250" s="6">
        <f>C251</f>
        <v>200</v>
      </c>
      <c r="D250" s="6"/>
      <c r="E250" s="208">
        <f>E251</f>
        <v>200</v>
      </c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192"/>
    </row>
    <row r="251" spans="1:20" hidden="1" x14ac:dyDescent="0.2">
      <c r="A251" s="149">
        <v>3132</v>
      </c>
      <c r="B251" s="194" t="s">
        <v>96</v>
      </c>
      <c r="C251" s="5">
        <f>E251</f>
        <v>200</v>
      </c>
      <c r="D251" s="5"/>
      <c r="E251" s="213">
        <v>200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192"/>
    </row>
    <row r="252" spans="1:20" x14ac:dyDescent="0.2">
      <c r="A252" s="147">
        <v>32</v>
      </c>
      <c r="B252" s="144" t="s">
        <v>166</v>
      </c>
      <c r="C252" s="6">
        <f>C253+C255</f>
        <v>0</v>
      </c>
      <c r="D252" s="6">
        <f t="shared" ref="D252:O252" si="79">D253+D255</f>
        <v>0</v>
      </c>
      <c r="E252" s="208">
        <f t="shared" si="79"/>
        <v>0</v>
      </c>
      <c r="F252" s="6">
        <f t="shared" si="79"/>
        <v>0</v>
      </c>
      <c r="G252" s="6">
        <f t="shared" si="79"/>
        <v>0</v>
      </c>
      <c r="H252" s="6">
        <f t="shared" si="79"/>
        <v>0</v>
      </c>
      <c r="I252" s="6">
        <f t="shared" si="79"/>
        <v>0</v>
      </c>
      <c r="J252" s="6">
        <f t="shared" si="79"/>
        <v>0</v>
      </c>
      <c r="K252" s="6">
        <f t="shared" si="79"/>
        <v>0</v>
      </c>
      <c r="L252" s="6">
        <f t="shared" si="79"/>
        <v>0</v>
      </c>
      <c r="M252" s="6">
        <f t="shared" si="79"/>
        <v>0</v>
      </c>
      <c r="N252" s="6">
        <f t="shared" si="79"/>
        <v>0</v>
      </c>
      <c r="O252" s="6">
        <f t="shared" si="79"/>
        <v>0</v>
      </c>
      <c r="P252" s="5"/>
      <c r="Q252" s="5"/>
      <c r="R252" s="192"/>
    </row>
    <row r="253" spans="1:20" hidden="1" x14ac:dyDescent="0.2">
      <c r="A253" s="147">
        <v>321</v>
      </c>
      <c r="B253" s="148"/>
      <c r="C253" s="6">
        <f>C254</f>
        <v>0</v>
      </c>
      <c r="D253" s="6">
        <f t="shared" ref="D253:O253" si="80">D254</f>
        <v>0</v>
      </c>
      <c r="E253" s="208">
        <f t="shared" si="80"/>
        <v>0</v>
      </c>
      <c r="F253" s="6">
        <f t="shared" si="80"/>
        <v>0</v>
      </c>
      <c r="G253" s="6">
        <f t="shared" si="80"/>
        <v>0</v>
      </c>
      <c r="H253" s="6">
        <f t="shared" si="80"/>
        <v>0</v>
      </c>
      <c r="I253" s="6">
        <f t="shared" si="80"/>
        <v>0</v>
      </c>
      <c r="J253" s="6">
        <f t="shared" si="80"/>
        <v>0</v>
      </c>
      <c r="K253" s="6">
        <f t="shared" si="80"/>
        <v>0</v>
      </c>
      <c r="L253" s="6">
        <f t="shared" si="80"/>
        <v>0</v>
      </c>
      <c r="M253" s="6">
        <f t="shared" si="80"/>
        <v>0</v>
      </c>
      <c r="N253" s="6">
        <f t="shared" si="80"/>
        <v>0</v>
      </c>
      <c r="O253" s="6">
        <f t="shared" si="80"/>
        <v>0</v>
      </c>
      <c r="P253" s="6"/>
      <c r="Q253" s="6"/>
      <c r="R253" s="192"/>
    </row>
    <row r="254" spans="1:20" hidden="1" x14ac:dyDescent="0.2">
      <c r="A254" s="149">
        <v>3211</v>
      </c>
      <c r="B254" s="152" t="s">
        <v>19</v>
      </c>
      <c r="C254" s="5">
        <f>E254</f>
        <v>0</v>
      </c>
      <c r="D254" s="5"/>
      <c r="E254" s="204">
        <v>0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192"/>
    </row>
    <row r="255" spans="1:20" hidden="1" x14ac:dyDescent="0.2">
      <c r="A255" s="147">
        <v>322</v>
      </c>
      <c r="B255" s="153"/>
      <c r="C255" s="6">
        <f>C256+C257</f>
        <v>0</v>
      </c>
      <c r="D255" s="6">
        <f t="shared" ref="D255:O255" si="81">D256+D257</f>
        <v>0</v>
      </c>
      <c r="E255" s="208">
        <f t="shared" si="81"/>
        <v>0</v>
      </c>
      <c r="F255" s="6">
        <f t="shared" si="81"/>
        <v>0</v>
      </c>
      <c r="G255" s="6">
        <f t="shared" si="81"/>
        <v>0</v>
      </c>
      <c r="H255" s="6">
        <f t="shared" si="81"/>
        <v>0</v>
      </c>
      <c r="I255" s="6">
        <f t="shared" si="81"/>
        <v>0</v>
      </c>
      <c r="J255" s="6">
        <f t="shared" si="81"/>
        <v>0</v>
      </c>
      <c r="K255" s="6">
        <f t="shared" si="81"/>
        <v>0</v>
      </c>
      <c r="L255" s="6">
        <f t="shared" si="81"/>
        <v>0</v>
      </c>
      <c r="M255" s="6">
        <f t="shared" si="81"/>
        <v>0</v>
      </c>
      <c r="N255" s="6">
        <f t="shared" si="81"/>
        <v>0</v>
      </c>
      <c r="O255" s="6">
        <f t="shared" si="81"/>
        <v>0</v>
      </c>
      <c r="P255" s="6"/>
      <c r="Q255" s="6"/>
      <c r="R255" s="192"/>
    </row>
    <row r="256" spans="1:20" hidden="1" x14ac:dyDescent="0.2">
      <c r="A256" s="149">
        <v>3221</v>
      </c>
      <c r="B256" s="194" t="s">
        <v>160</v>
      </c>
      <c r="C256" s="5">
        <f>E256</f>
        <v>0</v>
      </c>
      <c r="D256" s="5"/>
      <c r="E256" s="204">
        <v>0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6"/>
      <c r="Q256" s="6"/>
      <c r="R256" s="192"/>
    </row>
    <row r="257" spans="1:20" hidden="1" x14ac:dyDescent="0.2">
      <c r="A257" s="149">
        <v>3225</v>
      </c>
      <c r="B257" s="194" t="s">
        <v>69</v>
      </c>
      <c r="C257" s="5">
        <f>E257</f>
        <v>0</v>
      </c>
      <c r="D257" s="5"/>
      <c r="E257" s="204">
        <v>0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6"/>
      <c r="Q257" s="6"/>
      <c r="R257" s="192"/>
    </row>
    <row r="258" spans="1:20" x14ac:dyDescent="0.2">
      <c r="A258" s="155"/>
      <c r="B258" s="156" t="s">
        <v>47</v>
      </c>
      <c r="C258" s="157">
        <f>C247+C252</f>
        <v>1200</v>
      </c>
      <c r="D258" s="157">
        <f t="shared" ref="D258:P258" si="82">D247+D252</f>
        <v>0</v>
      </c>
      <c r="E258" s="209">
        <f t="shared" si="82"/>
        <v>1200</v>
      </c>
      <c r="F258" s="157">
        <f t="shared" si="82"/>
        <v>0</v>
      </c>
      <c r="G258" s="157">
        <f t="shared" si="82"/>
        <v>0</v>
      </c>
      <c r="H258" s="157">
        <f t="shared" si="82"/>
        <v>0</v>
      </c>
      <c r="I258" s="157">
        <f t="shared" si="82"/>
        <v>0</v>
      </c>
      <c r="J258" s="157">
        <f t="shared" si="82"/>
        <v>0</v>
      </c>
      <c r="K258" s="157">
        <f t="shared" si="82"/>
        <v>0</v>
      </c>
      <c r="L258" s="157">
        <f t="shared" si="82"/>
        <v>0</v>
      </c>
      <c r="M258" s="157">
        <f t="shared" si="82"/>
        <v>0</v>
      </c>
      <c r="N258" s="157">
        <f t="shared" si="82"/>
        <v>0</v>
      </c>
      <c r="O258" s="157">
        <f t="shared" si="82"/>
        <v>0</v>
      </c>
      <c r="P258" s="157">
        <f t="shared" si="82"/>
        <v>0</v>
      </c>
      <c r="Q258" s="157">
        <f t="shared" ref="Q258" si="83">Q247+Q252</f>
        <v>0</v>
      </c>
    </row>
    <row r="259" spans="1:20" x14ac:dyDescent="0.2">
      <c r="A259" s="190"/>
      <c r="B259" s="195"/>
      <c r="C259" s="196"/>
      <c r="D259" s="196"/>
      <c r="E259" s="196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6"/>
      <c r="Q259" s="196"/>
    </row>
    <row r="260" spans="1:20" x14ac:dyDescent="0.2">
      <c r="A260" s="135" t="s">
        <v>154</v>
      </c>
      <c r="B260" s="127"/>
      <c r="D260" s="127"/>
      <c r="T260" s="3"/>
    </row>
    <row r="261" spans="1:20" x14ac:dyDescent="0.2">
      <c r="A261" s="261" t="s">
        <v>212</v>
      </c>
      <c r="B261" s="263"/>
      <c r="C261" s="263"/>
      <c r="D261" s="263"/>
      <c r="E261" s="263"/>
      <c r="F261" s="263"/>
      <c r="G261" s="263"/>
    </row>
    <row r="262" spans="1:20" x14ac:dyDescent="0.2">
      <c r="A262" s="139"/>
      <c r="B262" s="139"/>
      <c r="C262" s="139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3"/>
      <c r="P262" s="175"/>
      <c r="Q262" s="175"/>
    </row>
    <row r="263" spans="1:20" x14ac:dyDescent="0.2">
      <c r="A263" s="139"/>
      <c r="B263" s="139"/>
      <c r="C263" s="139"/>
      <c r="D263" s="139"/>
      <c r="E263" s="139"/>
      <c r="F263" s="139"/>
      <c r="G263" s="139"/>
      <c r="H263" s="139"/>
      <c r="I263" s="139"/>
      <c r="J263" s="139"/>
      <c r="K263" s="139"/>
    </row>
    <row r="264" spans="1:20" ht="38.25" x14ac:dyDescent="0.2">
      <c r="A264" s="142" t="s">
        <v>8</v>
      </c>
      <c r="B264" s="142" t="s">
        <v>9</v>
      </c>
      <c r="C264" s="4" t="s">
        <v>149</v>
      </c>
      <c r="D264" s="4" t="s">
        <v>49</v>
      </c>
      <c r="E264" s="4" t="s">
        <v>4</v>
      </c>
      <c r="F264" s="4" t="s">
        <v>12</v>
      </c>
      <c r="G264" s="4" t="s">
        <v>13</v>
      </c>
      <c r="H264" s="4" t="s">
        <v>14</v>
      </c>
      <c r="I264" s="4" t="s">
        <v>15</v>
      </c>
      <c r="J264" s="4"/>
      <c r="K264" s="4" t="s">
        <v>16</v>
      </c>
      <c r="L264" s="4" t="s">
        <v>1</v>
      </c>
      <c r="M264" s="4" t="s">
        <v>17</v>
      </c>
      <c r="N264" s="4"/>
      <c r="O264" s="205" t="s">
        <v>119</v>
      </c>
      <c r="P264" s="4" t="s">
        <v>18</v>
      </c>
      <c r="Q264" s="4" t="s">
        <v>148</v>
      </c>
    </row>
    <row r="265" spans="1:20" x14ac:dyDescent="0.2">
      <c r="A265" s="143">
        <v>31</v>
      </c>
      <c r="B265" s="144" t="s">
        <v>165</v>
      </c>
      <c r="C265" s="145">
        <f>C266+C268+C270</f>
        <v>15350</v>
      </c>
      <c r="D265" s="145">
        <f t="shared" ref="D265:O265" si="84">D266+D268+D270</f>
        <v>0</v>
      </c>
      <c r="E265" s="145">
        <f t="shared" si="84"/>
        <v>0</v>
      </c>
      <c r="F265" s="145">
        <f t="shared" si="84"/>
        <v>0</v>
      </c>
      <c r="G265" s="145">
        <f t="shared" si="84"/>
        <v>0</v>
      </c>
      <c r="H265" s="145">
        <f t="shared" si="84"/>
        <v>0</v>
      </c>
      <c r="I265" s="145">
        <f t="shared" si="84"/>
        <v>0</v>
      </c>
      <c r="J265" s="145">
        <f t="shared" si="84"/>
        <v>0</v>
      </c>
      <c r="K265" s="145">
        <f t="shared" si="84"/>
        <v>0</v>
      </c>
      <c r="L265" s="145">
        <f t="shared" si="84"/>
        <v>0</v>
      </c>
      <c r="M265" s="145">
        <f t="shared" si="84"/>
        <v>0</v>
      </c>
      <c r="N265" s="145">
        <f t="shared" si="84"/>
        <v>0</v>
      </c>
      <c r="O265" s="206">
        <f t="shared" si="84"/>
        <v>15350</v>
      </c>
      <c r="P265" s="145"/>
      <c r="Q265" s="145"/>
    </row>
    <row r="266" spans="1:20" hidden="1" x14ac:dyDescent="0.2">
      <c r="A266" s="169">
        <v>311</v>
      </c>
      <c r="B266" s="169"/>
      <c r="C266" s="162">
        <f>SUM(C267)</f>
        <v>11100</v>
      </c>
      <c r="D266" s="162">
        <f t="shared" ref="D266:O266" si="85">SUM(D267)</f>
        <v>0</v>
      </c>
      <c r="E266" s="162">
        <f t="shared" si="85"/>
        <v>0</v>
      </c>
      <c r="F266" s="162">
        <f t="shared" si="85"/>
        <v>0</v>
      </c>
      <c r="G266" s="162">
        <f t="shared" si="85"/>
        <v>0</v>
      </c>
      <c r="H266" s="162">
        <f t="shared" si="85"/>
        <v>0</v>
      </c>
      <c r="I266" s="162">
        <f t="shared" si="85"/>
        <v>0</v>
      </c>
      <c r="J266" s="162">
        <f t="shared" si="85"/>
        <v>0</v>
      </c>
      <c r="K266" s="162">
        <f t="shared" si="85"/>
        <v>0</v>
      </c>
      <c r="L266" s="162">
        <f t="shared" si="85"/>
        <v>0</v>
      </c>
      <c r="M266" s="162">
        <f t="shared" si="85"/>
        <v>0</v>
      </c>
      <c r="N266" s="162">
        <f t="shared" si="85"/>
        <v>0</v>
      </c>
      <c r="O266" s="207">
        <f t="shared" si="85"/>
        <v>11100</v>
      </c>
    </row>
    <row r="267" spans="1:20" hidden="1" x14ac:dyDescent="0.2">
      <c r="A267" s="149">
        <v>3111</v>
      </c>
      <c r="B267" s="152" t="s">
        <v>120</v>
      </c>
      <c r="C267" s="5">
        <v>11100</v>
      </c>
      <c r="D267" s="173"/>
      <c r="E267" s="5"/>
      <c r="F267" s="5"/>
      <c r="G267" s="5"/>
      <c r="H267" s="127">
        <v>0</v>
      </c>
      <c r="I267" s="5"/>
      <c r="J267" s="5"/>
      <c r="L267" s="5"/>
      <c r="M267" s="5"/>
      <c r="O267" s="213">
        <v>11100</v>
      </c>
      <c r="P267" s="5"/>
      <c r="Q267" s="5"/>
    </row>
    <row r="268" spans="1:20" s="154" customFormat="1" hidden="1" x14ac:dyDescent="0.2">
      <c r="A268" s="147">
        <v>312</v>
      </c>
      <c r="B268" s="153"/>
      <c r="C268" s="6">
        <f>C269</f>
        <v>2400</v>
      </c>
      <c r="D268" s="6">
        <f t="shared" ref="D268:O268" si="86">D269</f>
        <v>0</v>
      </c>
      <c r="E268" s="6">
        <f t="shared" si="86"/>
        <v>0</v>
      </c>
      <c r="F268" s="6">
        <f t="shared" si="86"/>
        <v>0</v>
      </c>
      <c r="G268" s="6">
        <f t="shared" si="86"/>
        <v>0</v>
      </c>
      <c r="H268" s="6">
        <f t="shared" si="86"/>
        <v>0</v>
      </c>
      <c r="I268" s="6">
        <f t="shared" si="86"/>
        <v>0</v>
      </c>
      <c r="J268" s="6">
        <f t="shared" si="86"/>
        <v>0</v>
      </c>
      <c r="K268" s="6">
        <f t="shared" si="86"/>
        <v>0</v>
      </c>
      <c r="L268" s="6">
        <f t="shared" si="86"/>
        <v>0</v>
      </c>
      <c r="M268" s="6">
        <f t="shared" si="86"/>
        <v>0</v>
      </c>
      <c r="N268" s="6">
        <f t="shared" si="86"/>
        <v>0</v>
      </c>
      <c r="O268" s="208">
        <f t="shared" si="86"/>
        <v>2400</v>
      </c>
      <c r="P268" s="5"/>
      <c r="Q268" s="5"/>
    </row>
    <row r="269" spans="1:20" hidden="1" x14ac:dyDescent="0.2">
      <c r="A269" s="149">
        <v>3121</v>
      </c>
      <c r="B269" s="152" t="s">
        <v>95</v>
      </c>
      <c r="C269" s="5">
        <v>2400</v>
      </c>
      <c r="D269" s="173"/>
      <c r="E269" s="5"/>
      <c r="F269" s="5"/>
      <c r="G269" s="5"/>
      <c r="H269" s="127">
        <v>0</v>
      </c>
      <c r="I269" s="5"/>
      <c r="J269" s="5"/>
      <c r="L269" s="5"/>
      <c r="M269" s="5"/>
      <c r="O269" s="213">
        <v>2400</v>
      </c>
      <c r="P269" s="5"/>
      <c r="Q269" s="5"/>
    </row>
    <row r="270" spans="1:20" s="154" customFormat="1" hidden="1" x14ac:dyDescent="0.2">
      <c r="A270" s="147">
        <v>313</v>
      </c>
      <c r="B270" s="153"/>
      <c r="C270" s="6">
        <f>SUM(C271:C272)</f>
        <v>1850</v>
      </c>
      <c r="D270" s="6">
        <f t="shared" ref="D270:O270" si="87">SUM(D271:D272)</f>
        <v>0</v>
      </c>
      <c r="E270" s="6">
        <f t="shared" si="87"/>
        <v>0</v>
      </c>
      <c r="F270" s="6">
        <f t="shared" si="87"/>
        <v>0</v>
      </c>
      <c r="G270" s="6">
        <f t="shared" si="87"/>
        <v>0</v>
      </c>
      <c r="H270" s="6">
        <f t="shared" si="87"/>
        <v>0</v>
      </c>
      <c r="I270" s="6">
        <f t="shared" si="87"/>
        <v>0</v>
      </c>
      <c r="J270" s="6">
        <f t="shared" si="87"/>
        <v>0</v>
      </c>
      <c r="K270" s="6">
        <f t="shared" si="87"/>
        <v>0</v>
      </c>
      <c r="L270" s="6">
        <f t="shared" si="87"/>
        <v>0</v>
      </c>
      <c r="M270" s="6">
        <f t="shared" si="87"/>
        <v>0</v>
      </c>
      <c r="N270" s="6">
        <f t="shared" si="87"/>
        <v>0</v>
      </c>
      <c r="O270" s="208">
        <f t="shared" si="87"/>
        <v>1850</v>
      </c>
      <c r="P270" s="5"/>
      <c r="Q270" s="5"/>
    </row>
    <row r="271" spans="1:20" hidden="1" x14ac:dyDescent="0.2">
      <c r="A271" s="149">
        <v>3132</v>
      </c>
      <c r="B271" s="150" t="s">
        <v>121</v>
      </c>
      <c r="C271" s="5">
        <v>1850</v>
      </c>
      <c r="D271" s="173"/>
      <c r="E271" s="5"/>
      <c r="F271" s="5"/>
      <c r="G271" s="5"/>
      <c r="H271" s="127">
        <v>0</v>
      </c>
      <c r="I271" s="5"/>
      <c r="J271" s="5"/>
      <c r="L271" s="5"/>
      <c r="M271" s="5"/>
      <c r="O271" s="213">
        <v>1850</v>
      </c>
      <c r="P271" s="5"/>
      <c r="Q271" s="5"/>
    </row>
    <row r="272" spans="1:20" hidden="1" x14ac:dyDescent="0.2">
      <c r="A272" s="149">
        <v>3133</v>
      </c>
      <c r="B272" s="152" t="s">
        <v>122</v>
      </c>
      <c r="C272" s="5">
        <f>SUM(D272:Q272)</f>
        <v>0</v>
      </c>
      <c r="D272" s="5"/>
      <c r="E272" s="5"/>
      <c r="F272" s="5"/>
      <c r="H272" s="127">
        <v>0</v>
      </c>
      <c r="J272" s="5"/>
      <c r="L272" s="5"/>
      <c r="M272" s="5"/>
      <c r="O272" s="204"/>
      <c r="P272" s="5"/>
      <c r="Q272" s="5"/>
    </row>
    <row r="273" spans="1:20" x14ac:dyDescent="0.2">
      <c r="A273" s="147">
        <v>32</v>
      </c>
      <c r="B273" s="144" t="s">
        <v>166</v>
      </c>
      <c r="C273" s="6">
        <f>C274</f>
        <v>440</v>
      </c>
      <c r="D273" s="6">
        <f t="shared" ref="D273:O273" si="88">D274</f>
        <v>0</v>
      </c>
      <c r="E273" s="6">
        <f t="shared" si="88"/>
        <v>0</v>
      </c>
      <c r="F273" s="6">
        <f t="shared" si="88"/>
        <v>0</v>
      </c>
      <c r="G273" s="6">
        <f t="shared" si="88"/>
        <v>0</v>
      </c>
      <c r="H273" s="6">
        <f t="shared" si="88"/>
        <v>0</v>
      </c>
      <c r="I273" s="6">
        <f t="shared" si="88"/>
        <v>0</v>
      </c>
      <c r="J273" s="6">
        <f t="shared" si="88"/>
        <v>0</v>
      </c>
      <c r="K273" s="6">
        <f t="shared" si="88"/>
        <v>0</v>
      </c>
      <c r="L273" s="6">
        <f t="shared" si="88"/>
        <v>0</v>
      </c>
      <c r="M273" s="6">
        <f t="shared" si="88"/>
        <v>0</v>
      </c>
      <c r="N273" s="6">
        <f t="shared" si="88"/>
        <v>0</v>
      </c>
      <c r="O273" s="208">
        <f t="shared" si="88"/>
        <v>440</v>
      </c>
      <c r="P273" s="5"/>
      <c r="Q273" s="5"/>
    </row>
    <row r="274" spans="1:20" hidden="1" x14ac:dyDescent="0.2">
      <c r="A274" s="147">
        <v>321</v>
      </c>
      <c r="B274" s="148"/>
      <c r="C274" s="6">
        <f>SUM(C275:C276)</f>
        <v>440</v>
      </c>
      <c r="D274" s="6">
        <f t="shared" ref="D274:O274" si="89">SUM(D275:D276)</f>
        <v>0</v>
      </c>
      <c r="E274" s="6">
        <f t="shared" si="89"/>
        <v>0</v>
      </c>
      <c r="F274" s="6">
        <f t="shared" si="89"/>
        <v>0</v>
      </c>
      <c r="G274" s="6">
        <f t="shared" si="89"/>
        <v>0</v>
      </c>
      <c r="H274" s="6">
        <f t="shared" si="89"/>
        <v>0</v>
      </c>
      <c r="I274" s="6">
        <f t="shared" si="89"/>
        <v>0</v>
      </c>
      <c r="J274" s="6">
        <f t="shared" si="89"/>
        <v>0</v>
      </c>
      <c r="K274" s="6">
        <f t="shared" si="89"/>
        <v>0</v>
      </c>
      <c r="L274" s="6">
        <f t="shared" si="89"/>
        <v>0</v>
      </c>
      <c r="M274" s="6">
        <f t="shared" si="89"/>
        <v>0</v>
      </c>
      <c r="N274" s="6">
        <f t="shared" si="89"/>
        <v>0</v>
      </c>
      <c r="O274" s="208">
        <f t="shared" si="89"/>
        <v>440</v>
      </c>
      <c r="P274" s="5"/>
      <c r="Q274" s="5"/>
    </row>
    <row r="275" spans="1:20" hidden="1" x14ac:dyDescent="0.2">
      <c r="A275" s="149">
        <v>3211</v>
      </c>
      <c r="B275" s="152" t="s">
        <v>200</v>
      </c>
      <c r="C275" s="5">
        <v>60</v>
      </c>
      <c r="D275" s="173"/>
      <c r="E275" s="5"/>
      <c r="F275" s="5"/>
      <c r="G275" s="5"/>
      <c r="H275" s="5"/>
      <c r="J275" s="5"/>
      <c r="K275" s="5"/>
      <c r="L275" s="5"/>
      <c r="M275" s="5"/>
      <c r="O275" s="204">
        <v>60</v>
      </c>
      <c r="P275" s="5"/>
      <c r="Q275" s="5"/>
    </row>
    <row r="276" spans="1:20" hidden="1" x14ac:dyDescent="0.2">
      <c r="A276" s="149">
        <v>3212</v>
      </c>
      <c r="B276" s="152" t="s">
        <v>123</v>
      </c>
      <c r="C276" s="5">
        <v>380</v>
      </c>
      <c r="D276" s="173"/>
      <c r="E276" s="5"/>
      <c r="F276" s="5"/>
      <c r="G276" s="5"/>
      <c r="H276" s="5"/>
      <c r="J276" s="5"/>
      <c r="K276" s="5"/>
      <c r="L276" s="5"/>
      <c r="M276" s="5"/>
      <c r="O276" s="213">
        <v>380</v>
      </c>
      <c r="P276" s="5"/>
      <c r="Q276" s="5"/>
    </row>
    <row r="277" spans="1:20" x14ac:dyDescent="0.2">
      <c r="A277" s="155"/>
      <c r="B277" s="156" t="s">
        <v>47</v>
      </c>
      <c r="C277" s="157">
        <f>C265+C273</f>
        <v>15790</v>
      </c>
      <c r="D277" s="157">
        <f t="shared" ref="D277:P277" si="90">D265+D273</f>
        <v>0</v>
      </c>
      <c r="E277" s="157">
        <f t="shared" si="90"/>
        <v>0</v>
      </c>
      <c r="F277" s="157">
        <f t="shared" si="90"/>
        <v>0</v>
      </c>
      <c r="G277" s="157">
        <f t="shared" si="90"/>
        <v>0</v>
      </c>
      <c r="H277" s="157">
        <f t="shared" si="90"/>
        <v>0</v>
      </c>
      <c r="I277" s="157">
        <f t="shared" si="90"/>
        <v>0</v>
      </c>
      <c r="J277" s="157">
        <f t="shared" si="90"/>
        <v>0</v>
      </c>
      <c r="K277" s="157">
        <f t="shared" si="90"/>
        <v>0</v>
      </c>
      <c r="L277" s="157">
        <f t="shared" si="90"/>
        <v>0</v>
      </c>
      <c r="M277" s="157">
        <f t="shared" si="90"/>
        <v>0</v>
      </c>
      <c r="N277" s="157">
        <f t="shared" si="90"/>
        <v>0</v>
      </c>
      <c r="O277" s="209">
        <f>O265+O273</f>
        <v>15790</v>
      </c>
      <c r="P277" s="157">
        <f t="shared" si="90"/>
        <v>0</v>
      </c>
      <c r="Q277" s="157">
        <f t="shared" ref="Q277" si="91">Q265+Q273</f>
        <v>0</v>
      </c>
    </row>
    <row r="278" spans="1:20" x14ac:dyDescent="0.2">
      <c r="A278" s="190"/>
      <c r="B278" s="191"/>
      <c r="C278" s="192"/>
      <c r="D278" s="192"/>
      <c r="E278" s="192"/>
      <c r="F278" s="192"/>
      <c r="G278" s="192"/>
      <c r="H278" s="192"/>
      <c r="I278" s="192"/>
      <c r="J278" s="192"/>
      <c r="K278" s="192"/>
      <c r="L278" s="192"/>
      <c r="M278" s="192"/>
      <c r="N278" s="192"/>
      <c r="O278" s="210"/>
      <c r="P278" s="192"/>
      <c r="Q278" s="192"/>
    </row>
    <row r="279" spans="1:20" x14ac:dyDescent="0.2">
      <c r="A279" s="135" t="s">
        <v>154</v>
      </c>
      <c r="B279" s="127"/>
      <c r="D279" s="127"/>
      <c r="O279" s="211"/>
      <c r="T279" s="3"/>
    </row>
    <row r="280" spans="1:20" x14ac:dyDescent="0.2">
      <c r="A280" s="261" t="s">
        <v>210</v>
      </c>
      <c r="B280" s="263"/>
      <c r="C280" s="263"/>
      <c r="D280" s="263"/>
      <c r="E280" s="263"/>
      <c r="F280" s="263"/>
      <c r="G280" s="263"/>
      <c r="O280" s="211"/>
    </row>
    <row r="281" spans="1:20" x14ac:dyDescent="0.2">
      <c r="A281" s="139"/>
      <c r="B281" s="139"/>
      <c r="C281" s="139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212"/>
      <c r="P281" s="175"/>
      <c r="Q281" s="175"/>
    </row>
    <row r="282" spans="1:20" x14ac:dyDescent="0.2">
      <c r="A282" s="139"/>
      <c r="B282" s="139"/>
      <c r="C282" s="139"/>
      <c r="D282" s="139"/>
      <c r="E282" s="139"/>
      <c r="F282" s="139"/>
      <c r="G282" s="139"/>
      <c r="H282" s="139"/>
      <c r="I282" s="139"/>
      <c r="J282" s="139"/>
      <c r="K282" s="139"/>
      <c r="O282" s="211"/>
    </row>
    <row r="283" spans="1:20" ht="38.25" x14ac:dyDescent="0.2">
      <c r="A283" s="142" t="s">
        <v>8</v>
      </c>
      <c r="B283" s="142" t="s">
        <v>9</v>
      </c>
      <c r="C283" s="4" t="s">
        <v>149</v>
      </c>
      <c r="D283" s="4" t="s">
        <v>49</v>
      </c>
      <c r="E283" s="4" t="s">
        <v>4</v>
      </c>
      <c r="F283" s="4" t="s">
        <v>12</v>
      </c>
      <c r="G283" s="4" t="s">
        <v>13</v>
      </c>
      <c r="H283" s="4" t="s">
        <v>14</v>
      </c>
      <c r="I283" s="4" t="s">
        <v>15</v>
      </c>
      <c r="J283" s="4"/>
      <c r="K283" s="4" t="s">
        <v>16</v>
      </c>
      <c r="L283" s="4" t="s">
        <v>1</v>
      </c>
      <c r="M283" s="4" t="s">
        <v>17</v>
      </c>
      <c r="N283" s="4"/>
      <c r="O283" s="205" t="s">
        <v>119</v>
      </c>
      <c r="P283" s="4" t="s">
        <v>18</v>
      </c>
      <c r="Q283" s="4" t="s">
        <v>148</v>
      </c>
    </row>
    <row r="284" spans="1:20" x14ac:dyDescent="0.2">
      <c r="A284" s="143">
        <v>31</v>
      </c>
      <c r="B284" s="144" t="s">
        <v>165</v>
      </c>
      <c r="C284" s="145">
        <f>C285+C287+C289</f>
        <v>0</v>
      </c>
      <c r="D284" s="145">
        <f t="shared" ref="D284:O284" si="92">D285+D287+D289</f>
        <v>0</v>
      </c>
      <c r="E284" s="145">
        <f t="shared" si="92"/>
        <v>0</v>
      </c>
      <c r="F284" s="145">
        <f t="shared" si="92"/>
        <v>0</v>
      </c>
      <c r="G284" s="145">
        <f t="shared" si="92"/>
        <v>0</v>
      </c>
      <c r="H284" s="145">
        <f t="shared" si="92"/>
        <v>0</v>
      </c>
      <c r="I284" s="145">
        <f t="shared" si="92"/>
        <v>0</v>
      </c>
      <c r="J284" s="145">
        <f t="shared" si="92"/>
        <v>0</v>
      </c>
      <c r="K284" s="145">
        <f t="shared" si="92"/>
        <v>0</v>
      </c>
      <c r="L284" s="145">
        <f t="shared" si="92"/>
        <v>0</v>
      </c>
      <c r="M284" s="145">
        <f t="shared" si="92"/>
        <v>0</v>
      </c>
      <c r="N284" s="145">
        <f t="shared" si="92"/>
        <v>0</v>
      </c>
      <c r="O284" s="206">
        <f t="shared" si="92"/>
        <v>0</v>
      </c>
      <c r="P284" s="145"/>
      <c r="Q284" s="145"/>
    </row>
    <row r="285" spans="1:20" hidden="1" x14ac:dyDescent="0.2">
      <c r="A285" s="169">
        <v>311</v>
      </c>
      <c r="B285" s="169"/>
      <c r="C285" s="162">
        <f>SUM(C286)</f>
        <v>0</v>
      </c>
      <c r="D285" s="162">
        <f t="shared" ref="D285:O285" si="93">SUM(D286)</f>
        <v>0</v>
      </c>
      <c r="E285" s="162">
        <f t="shared" si="93"/>
        <v>0</v>
      </c>
      <c r="F285" s="162">
        <f t="shared" si="93"/>
        <v>0</v>
      </c>
      <c r="G285" s="162">
        <f t="shared" si="93"/>
        <v>0</v>
      </c>
      <c r="H285" s="162">
        <f t="shared" si="93"/>
        <v>0</v>
      </c>
      <c r="I285" s="162">
        <f t="shared" si="93"/>
        <v>0</v>
      </c>
      <c r="J285" s="162">
        <f t="shared" si="93"/>
        <v>0</v>
      </c>
      <c r="K285" s="162">
        <f t="shared" si="93"/>
        <v>0</v>
      </c>
      <c r="L285" s="162">
        <f t="shared" si="93"/>
        <v>0</v>
      </c>
      <c r="M285" s="162">
        <f t="shared" si="93"/>
        <v>0</v>
      </c>
      <c r="N285" s="162">
        <f t="shared" si="93"/>
        <v>0</v>
      </c>
      <c r="O285" s="207">
        <f t="shared" si="93"/>
        <v>0</v>
      </c>
    </row>
    <row r="286" spans="1:20" hidden="1" x14ac:dyDescent="0.2">
      <c r="A286" s="149">
        <v>3111</v>
      </c>
      <c r="B286" s="152" t="s">
        <v>120</v>
      </c>
      <c r="C286" s="5">
        <f>SUM(D286:O286)</f>
        <v>0</v>
      </c>
      <c r="D286" s="173"/>
      <c r="E286" s="5"/>
      <c r="F286" s="5"/>
      <c r="G286" s="5"/>
      <c r="H286" s="127">
        <v>0</v>
      </c>
      <c r="I286" s="5"/>
      <c r="J286" s="5"/>
      <c r="L286" s="5"/>
      <c r="M286" s="5"/>
      <c r="O286" s="204">
        <v>0</v>
      </c>
      <c r="P286" s="5"/>
      <c r="Q286" s="5"/>
    </row>
    <row r="287" spans="1:20" s="154" customFormat="1" hidden="1" x14ac:dyDescent="0.2">
      <c r="A287" s="147">
        <v>312</v>
      </c>
      <c r="B287" s="153"/>
      <c r="C287" s="6">
        <f>C288</f>
        <v>0</v>
      </c>
      <c r="D287" s="6">
        <f t="shared" ref="D287:O287" si="94">D288</f>
        <v>0</v>
      </c>
      <c r="E287" s="6">
        <f t="shared" si="94"/>
        <v>0</v>
      </c>
      <c r="F287" s="6">
        <f t="shared" si="94"/>
        <v>0</v>
      </c>
      <c r="G287" s="6">
        <f t="shared" si="94"/>
        <v>0</v>
      </c>
      <c r="H287" s="6">
        <f t="shared" si="94"/>
        <v>0</v>
      </c>
      <c r="I287" s="6">
        <f t="shared" si="94"/>
        <v>0</v>
      </c>
      <c r="J287" s="6">
        <f t="shared" si="94"/>
        <v>0</v>
      </c>
      <c r="K287" s="6">
        <f t="shared" si="94"/>
        <v>0</v>
      </c>
      <c r="L287" s="6">
        <f t="shared" si="94"/>
        <v>0</v>
      </c>
      <c r="M287" s="6">
        <f t="shared" si="94"/>
        <v>0</v>
      </c>
      <c r="N287" s="6">
        <f t="shared" si="94"/>
        <v>0</v>
      </c>
      <c r="O287" s="208">
        <f t="shared" si="94"/>
        <v>0</v>
      </c>
      <c r="P287" s="5"/>
      <c r="Q287" s="5"/>
    </row>
    <row r="288" spans="1:20" hidden="1" x14ac:dyDescent="0.2">
      <c r="A288" s="149">
        <v>3121</v>
      </c>
      <c r="B288" s="152" t="s">
        <v>95</v>
      </c>
      <c r="C288" s="5">
        <f>SUM(D288:O288)</f>
        <v>0</v>
      </c>
      <c r="D288" s="173"/>
      <c r="E288" s="5"/>
      <c r="F288" s="5"/>
      <c r="G288" s="5"/>
      <c r="H288" s="127">
        <v>0</v>
      </c>
      <c r="I288" s="5"/>
      <c r="J288" s="5"/>
      <c r="L288" s="5"/>
      <c r="M288" s="5"/>
      <c r="O288" s="204">
        <v>0</v>
      </c>
      <c r="P288" s="5"/>
      <c r="Q288" s="5"/>
    </row>
    <row r="289" spans="1:20" s="154" customFormat="1" hidden="1" x14ac:dyDescent="0.2">
      <c r="A289" s="147">
        <v>313</v>
      </c>
      <c r="B289" s="153"/>
      <c r="C289" s="6">
        <f>SUM(C290:C291)</f>
        <v>0</v>
      </c>
      <c r="D289" s="6">
        <f t="shared" ref="D289:N289" si="95">SUM(D290:D291)</f>
        <v>0</v>
      </c>
      <c r="E289" s="6">
        <f t="shared" si="95"/>
        <v>0</v>
      </c>
      <c r="F289" s="6">
        <f t="shared" si="95"/>
        <v>0</v>
      </c>
      <c r="G289" s="6">
        <f t="shared" si="95"/>
        <v>0</v>
      </c>
      <c r="H289" s="6">
        <f t="shared" si="95"/>
        <v>0</v>
      </c>
      <c r="I289" s="6">
        <f t="shared" si="95"/>
        <v>0</v>
      </c>
      <c r="J289" s="6">
        <f t="shared" si="95"/>
        <v>0</v>
      </c>
      <c r="K289" s="6">
        <f t="shared" si="95"/>
        <v>0</v>
      </c>
      <c r="L289" s="6">
        <f t="shared" si="95"/>
        <v>0</v>
      </c>
      <c r="M289" s="6">
        <f t="shared" si="95"/>
        <v>0</v>
      </c>
      <c r="N289" s="6">
        <f t="shared" si="95"/>
        <v>0</v>
      </c>
      <c r="O289" s="208">
        <f>O290</f>
        <v>0</v>
      </c>
      <c r="P289" s="5"/>
      <c r="Q289" s="5"/>
    </row>
    <row r="290" spans="1:20" hidden="1" x14ac:dyDescent="0.2">
      <c r="A290" s="149">
        <v>3132</v>
      </c>
      <c r="B290" s="150" t="s">
        <v>121</v>
      </c>
      <c r="C290" s="5">
        <f>SUM(D290:O290)</f>
        <v>0</v>
      </c>
      <c r="D290" s="173"/>
      <c r="E290" s="5"/>
      <c r="F290" s="5"/>
      <c r="G290" s="5"/>
      <c r="H290" s="127">
        <v>0</v>
      </c>
      <c r="I290" s="5"/>
      <c r="J290" s="5"/>
      <c r="L290" s="5"/>
      <c r="M290" s="5"/>
      <c r="O290" s="204">
        <v>0</v>
      </c>
      <c r="P290" s="5"/>
      <c r="Q290" s="5"/>
    </row>
    <row r="291" spans="1:20" hidden="1" x14ac:dyDescent="0.2">
      <c r="A291" s="149">
        <v>3133</v>
      </c>
      <c r="B291" s="152" t="s">
        <v>122</v>
      </c>
      <c r="C291" s="5">
        <f>SUM(D291:Q291)</f>
        <v>0</v>
      </c>
      <c r="D291" s="5"/>
      <c r="E291" s="5"/>
      <c r="F291" s="5"/>
      <c r="H291" s="127">
        <v>0</v>
      </c>
      <c r="J291" s="5"/>
      <c r="L291" s="5"/>
      <c r="M291" s="5"/>
      <c r="O291" s="204"/>
      <c r="P291" s="5"/>
      <c r="Q291" s="5"/>
    </row>
    <row r="292" spans="1:20" x14ac:dyDescent="0.2">
      <c r="A292" s="147">
        <v>32</v>
      </c>
      <c r="B292" s="144" t="s">
        <v>166</v>
      </c>
      <c r="C292" s="6">
        <f>C293</f>
        <v>0</v>
      </c>
      <c r="D292" s="6">
        <f t="shared" ref="D292:O292" si="96">D293</f>
        <v>0</v>
      </c>
      <c r="E292" s="6">
        <f t="shared" si="96"/>
        <v>0</v>
      </c>
      <c r="F292" s="6">
        <f t="shared" si="96"/>
        <v>0</v>
      </c>
      <c r="G292" s="6">
        <f t="shared" si="96"/>
        <v>0</v>
      </c>
      <c r="H292" s="6">
        <f t="shared" si="96"/>
        <v>0</v>
      </c>
      <c r="I292" s="6">
        <f t="shared" si="96"/>
        <v>0</v>
      </c>
      <c r="J292" s="6">
        <f t="shared" si="96"/>
        <v>0</v>
      </c>
      <c r="K292" s="6">
        <f t="shared" si="96"/>
        <v>0</v>
      </c>
      <c r="L292" s="6">
        <f t="shared" si="96"/>
        <v>0</v>
      </c>
      <c r="M292" s="6">
        <f t="shared" si="96"/>
        <v>0</v>
      </c>
      <c r="N292" s="6">
        <f t="shared" si="96"/>
        <v>0</v>
      </c>
      <c r="O292" s="208">
        <f t="shared" si="96"/>
        <v>0</v>
      </c>
      <c r="P292" s="5"/>
      <c r="Q292" s="5"/>
    </row>
    <row r="293" spans="1:20" hidden="1" x14ac:dyDescent="0.2">
      <c r="A293" s="147">
        <v>321</v>
      </c>
      <c r="B293" s="148"/>
      <c r="C293" s="6">
        <f t="shared" ref="C293:O293" si="97">SUM(C294:C294)</f>
        <v>0</v>
      </c>
      <c r="D293" s="6">
        <f t="shared" si="97"/>
        <v>0</v>
      </c>
      <c r="E293" s="6">
        <f t="shared" si="97"/>
        <v>0</v>
      </c>
      <c r="F293" s="6">
        <f t="shared" si="97"/>
        <v>0</v>
      </c>
      <c r="G293" s="6">
        <f t="shared" si="97"/>
        <v>0</v>
      </c>
      <c r="H293" s="6">
        <f t="shared" si="97"/>
        <v>0</v>
      </c>
      <c r="I293" s="6">
        <f t="shared" si="97"/>
        <v>0</v>
      </c>
      <c r="J293" s="6">
        <f t="shared" si="97"/>
        <v>0</v>
      </c>
      <c r="K293" s="6">
        <f t="shared" si="97"/>
        <v>0</v>
      </c>
      <c r="L293" s="6">
        <f t="shared" si="97"/>
        <v>0</v>
      </c>
      <c r="M293" s="6">
        <f t="shared" si="97"/>
        <v>0</v>
      </c>
      <c r="N293" s="6">
        <f t="shared" si="97"/>
        <v>0</v>
      </c>
      <c r="O293" s="208">
        <f t="shared" si="97"/>
        <v>0</v>
      </c>
      <c r="P293" s="5"/>
      <c r="Q293" s="5"/>
    </row>
    <row r="294" spans="1:20" hidden="1" x14ac:dyDescent="0.2">
      <c r="A294" s="149">
        <v>3212</v>
      </c>
      <c r="B294" s="152" t="s">
        <v>123</v>
      </c>
      <c r="C294" s="5">
        <f>SUM(D294:O294)</f>
        <v>0</v>
      </c>
      <c r="D294" s="173"/>
      <c r="E294" s="5"/>
      <c r="F294" s="5"/>
      <c r="G294" s="5"/>
      <c r="H294" s="5"/>
      <c r="J294" s="5"/>
      <c r="K294" s="5"/>
      <c r="L294" s="5"/>
      <c r="M294" s="5"/>
      <c r="O294" s="204">
        <v>0</v>
      </c>
      <c r="P294" s="5"/>
      <c r="Q294" s="5"/>
    </row>
    <row r="295" spans="1:20" x14ac:dyDescent="0.2">
      <c r="C295" s="5"/>
      <c r="D295" s="5">
        <v>0</v>
      </c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213"/>
      <c r="P295" s="5"/>
      <c r="Q295" s="5"/>
    </row>
    <row r="296" spans="1:20" x14ac:dyDescent="0.2">
      <c r="A296" s="155"/>
      <c r="B296" s="156" t="s">
        <v>47</v>
      </c>
      <c r="C296" s="157">
        <f>C284+C292</f>
        <v>0</v>
      </c>
      <c r="D296" s="157">
        <f t="shared" ref="D296:Q296" si="98">D284+D292</f>
        <v>0</v>
      </c>
      <c r="E296" s="157">
        <f t="shared" si="98"/>
        <v>0</v>
      </c>
      <c r="F296" s="157">
        <f t="shared" si="98"/>
        <v>0</v>
      </c>
      <c r="G296" s="157">
        <f t="shared" si="98"/>
        <v>0</v>
      </c>
      <c r="H296" s="157">
        <f t="shared" si="98"/>
        <v>0</v>
      </c>
      <c r="I296" s="157">
        <f t="shared" si="98"/>
        <v>0</v>
      </c>
      <c r="J296" s="157">
        <f t="shared" si="98"/>
        <v>0</v>
      </c>
      <c r="K296" s="157">
        <f t="shared" si="98"/>
        <v>0</v>
      </c>
      <c r="L296" s="157">
        <f t="shared" si="98"/>
        <v>0</v>
      </c>
      <c r="M296" s="157">
        <f t="shared" si="98"/>
        <v>0</v>
      </c>
      <c r="N296" s="157">
        <f t="shared" si="98"/>
        <v>0</v>
      </c>
      <c r="O296" s="209">
        <f t="shared" si="98"/>
        <v>0</v>
      </c>
      <c r="P296" s="157">
        <f t="shared" si="98"/>
        <v>0</v>
      </c>
      <c r="Q296" s="157">
        <f t="shared" si="98"/>
        <v>0</v>
      </c>
    </row>
    <row r="297" spans="1:20" x14ac:dyDescent="0.2">
      <c r="A297" s="190"/>
      <c r="B297" s="191"/>
      <c r="C297" s="192"/>
      <c r="D297" s="192"/>
      <c r="E297" s="192"/>
      <c r="F297" s="192"/>
      <c r="G297" s="192"/>
      <c r="H297" s="192"/>
      <c r="I297" s="192"/>
      <c r="J297" s="192"/>
      <c r="K297" s="192"/>
      <c r="L297" s="192"/>
      <c r="M297" s="192"/>
      <c r="N297" s="192"/>
      <c r="O297" s="192"/>
      <c r="P297" s="192"/>
      <c r="Q297" s="192"/>
    </row>
    <row r="298" spans="1:20" x14ac:dyDescent="0.2">
      <c r="A298" s="167" t="s">
        <v>161</v>
      </c>
      <c r="B298" s="193"/>
      <c r="C298" s="162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T298" s="165"/>
    </row>
    <row r="299" spans="1:20" x14ac:dyDescent="0.2">
      <c r="A299" s="261" t="s">
        <v>162</v>
      </c>
      <c r="B299" s="261"/>
      <c r="C299" s="261"/>
      <c r="D299" s="261"/>
      <c r="E299" s="261"/>
      <c r="F299" s="261"/>
      <c r="G299" s="261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T299" s="165"/>
    </row>
    <row r="300" spans="1:20" x14ac:dyDescent="0.2">
      <c r="A300" s="139"/>
      <c r="B300" s="139"/>
      <c r="C300" s="139"/>
      <c r="D300" s="139"/>
      <c r="E300" s="139"/>
      <c r="F300" s="139"/>
      <c r="G300" s="139"/>
      <c r="H300" s="139"/>
      <c r="I300" s="139"/>
      <c r="J300" s="139"/>
      <c r="K300" s="139"/>
      <c r="M300" s="139"/>
      <c r="N300" s="139"/>
      <c r="O300" s="3"/>
      <c r="T300" s="165"/>
    </row>
    <row r="301" spans="1:20" ht="51" x14ac:dyDescent="0.2">
      <c r="A301" s="142" t="s">
        <v>8</v>
      </c>
      <c r="B301" s="142" t="s">
        <v>9</v>
      </c>
      <c r="C301" s="4" t="s">
        <v>149</v>
      </c>
      <c r="D301" s="4" t="s">
        <v>124</v>
      </c>
      <c r="E301" s="4" t="s">
        <v>4</v>
      </c>
      <c r="F301" s="4" t="s">
        <v>125</v>
      </c>
      <c r="G301" s="4" t="s">
        <v>13</v>
      </c>
      <c r="H301" s="4" t="s">
        <v>14</v>
      </c>
      <c r="I301" s="4" t="s">
        <v>15</v>
      </c>
      <c r="J301" s="4"/>
      <c r="K301" s="4" t="s">
        <v>16</v>
      </c>
      <c r="L301" s="4" t="s">
        <v>1</v>
      </c>
      <c r="M301" s="4" t="s">
        <v>17</v>
      </c>
      <c r="N301" s="4"/>
      <c r="O301" s="4"/>
      <c r="P301" s="4" t="s">
        <v>18</v>
      </c>
      <c r="Q301" s="4" t="s">
        <v>148</v>
      </c>
      <c r="T301" s="3"/>
    </row>
    <row r="302" spans="1:20" x14ac:dyDescent="0.2">
      <c r="A302" s="143">
        <v>32</v>
      </c>
      <c r="B302" s="144" t="s">
        <v>166</v>
      </c>
      <c r="C302" s="145">
        <f>C303</f>
        <v>2850</v>
      </c>
      <c r="D302" s="145">
        <f t="shared" ref="D302:O302" si="99">D303</f>
        <v>2850</v>
      </c>
      <c r="E302" s="145">
        <f t="shared" si="99"/>
        <v>0</v>
      </c>
      <c r="F302" s="145">
        <f t="shared" si="99"/>
        <v>0</v>
      </c>
      <c r="G302" s="145">
        <f t="shared" si="99"/>
        <v>0</v>
      </c>
      <c r="H302" s="145">
        <f t="shared" si="99"/>
        <v>0</v>
      </c>
      <c r="I302" s="145">
        <f t="shared" si="99"/>
        <v>0</v>
      </c>
      <c r="J302" s="145">
        <f t="shared" si="99"/>
        <v>0</v>
      </c>
      <c r="K302" s="145">
        <f t="shared" si="99"/>
        <v>0</v>
      </c>
      <c r="L302" s="145">
        <f t="shared" si="99"/>
        <v>0</v>
      </c>
      <c r="M302" s="145">
        <f t="shared" si="99"/>
        <v>0</v>
      </c>
      <c r="N302" s="145">
        <f t="shared" si="99"/>
        <v>0</v>
      </c>
      <c r="O302" s="145">
        <f t="shared" si="99"/>
        <v>0</v>
      </c>
      <c r="P302" s="145"/>
      <c r="Q302" s="145"/>
      <c r="T302" s="3"/>
    </row>
    <row r="303" spans="1:20" hidden="1" x14ac:dyDescent="0.2">
      <c r="A303" s="147">
        <v>322</v>
      </c>
      <c r="B303" s="151"/>
      <c r="C303" s="6">
        <f>SUM(C304+C305+C306)</f>
        <v>2850</v>
      </c>
      <c r="D303" s="6">
        <f t="shared" ref="D303:O303" si="100">SUM(D304+D305+D306)</f>
        <v>2850</v>
      </c>
      <c r="E303" s="6">
        <f t="shared" si="100"/>
        <v>0</v>
      </c>
      <c r="F303" s="6">
        <f t="shared" si="100"/>
        <v>0</v>
      </c>
      <c r="G303" s="6">
        <f t="shared" si="100"/>
        <v>0</v>
      </c>
      <c r="H303" s="6">
        <f t="shared" si="100"/>
        <v>0</v>
      </c>
      <c r="I303" s="6">
        <f t="shared" si="100"/>
        <v>0</v>
      </c>
      <c r="J303" s="6">
        <f t="shared" si="100"/>
        <v>0</v>
      </c>
      <c r="K303" s="6">
        <f t="shared" si="100"/>
        <v>0</v>
      </c>
      <c r="L303" s="6">
        <f t="shared" si="100"/>
        <v>0</v>
      </c>
      <c r="M303" s="6">
        <f t="shared" si="100"/>
        <v>0</v>
      </c>
      <c r="N303" s="6">
        <f t="shared" si="100"/>
        <v>0</v>
      </c>
      <c r="O303" s="6">
        <f t="shared" si="100"/>
        <v>0</v>
      </c>
      <c r="P303" s="5"/>
      <c r="Q303" s="5"/>
      <c r="T303" s="165"/>
    </row>
    <row r="304" spans="1:20" hidden="1" x14ac:dyDescent="0.2">
      <c r="A304" s="165">
        <v>3222</v>
      </c>
      <c r="B304" s="184" t="s">
        <v>126</v>
      </c>
      <c r="C304" s="5">
        <f>SUM(D304:O304)</f>
        <v>2850</v>
      </c>
      <c r="D304" s="173">
        <v>2850</v>
      </c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5"/>
      <c r="Q304" s="5"/>
      <c r="T304" s="165"/>
    </row>
    <row r="305" spans="1:20" hidden="1" x14ac:dyDescent="0.2">
      <c r="A305" s="165">
        <v>3222</v>
      </c>
      <c r="B305" s="184" t="s">
        <v>127</v>
      </c>
      <c r="C305" s="5">
        <f>SUM(D305:O305)</f>
        <v>0</v>
      </c>
      <c r="D305" s="5"/>
      <c r="E305" s="6"/>
      <c r="F305" s="6"/>
      <c r="G305" s="6"/>
      <c r="H305" s="6"/>
      <c r="I305" s="6"/>
      <c r="J305" s="6"/>
      <c r="K305" s="6"/>
      <c r="L305" s="5">
        <v>0</v>
      </c>
      <c r="M305" s="6"/>
      <c r="N305" s="6"/>
      <c r="O305" s="6"/>
      <c r="P305" s="5"/>
      <c r="Q305" s="5"/>
      <c r="T305" s="165"/>
    </row>
    <row r="306" spans="1:20" hidden="1" x14ac:dyDescent="0.2">
      <c r="A306" s="165">
        <v>3222</v>
      </c>
      <c r="B306" s="184" t="s">
        <v>128</v>
      </c>
      <c r="C306" s="177">
        <f>SUM(D306:N306)</f>
        <v>0</v>
      </c>
      <c r="D306" s="5"/>
      <c r="E306" s="6"/>
      <c r="F306" s="6"/>
      <c r="G306" s="6"/>
      <c r="H306" s="5">
        <v>0</v>
      </c>
      <c r="I306" s="6"/>
      <c r="J306" s="6"/>
      <c r="K306" s="6"/>
      <c r="L306" s="5">
        <v>0</v>
      </c>
      <c r="M306" s="6"/>
      <c r="N306" s="6"/>
      <c r="O306" s="6"/>
      <c r="P306" s="5"/>
      <c r="Q306" s="5"/>
      <c r="T306" s="165"/>
    </row>
    <row r="307" spans="1:20" x14ac:dyDescent="0.2">
      <c r="A307" s="3">
        <v>37</v>
      </c>
      <c r="B307" s="107" t="s">
        <v>171</v>
      </c>
      <c r="C307" s="162">
        <f>C308</f>
        <v>0</v>
      </c>
      <c r="D307" s="162">
        <f t="shared" ref="D307:O307" si="101">D308</f>
        <v>0</v>
      </c>
      <c r="E307" s="162">
        <f t="shared" si="101"/>
        <v>0</v>
      </c>
      <c r="F307" s="162">
        <f t="shared" si="101"/>
        <v>0</v>
      </c>
      <c r="G307" s="162">
        <f t="shared" si="101"/>
        <v>0</v>
      </c>
      <c r="H307" s="162">
        <f t="shared" si="101"/>
        <v>0</v>
      </c>
      <c r="I307" s="162">
        <f t="shared" si="101"/>
        <v>0</v>
      </c>
      <c r="J307" s="162">
        <f t="shared" si="101"/>
        <v>0</v>
      </c>
      <c r="K307" s="162">
        <f t="shared" si="101"/>
        <v>0</v>
      </c>
      <c r="L307" s="162">
        <f t="shared" si="101"/>
        <v>0</v>
      </c>
      <c r="M307" s="162">
        <f t="shared" si="101"/>
        <v>0</v>
      </c>
      <c r="N307" s="162">
        <f t="shared" si="101"/>
        <v>0</v>
      </c>
      <c r="O307" s="162">
        <f t="shared" si="101"/>
        <v>0</v>
      </c>
      <c r="P307" s="5"/>
      <c r="Q307" s="5"/>
      <c r="T307" s="165"/>
    </row>
    <row r="308" spans="1:20" hidden="1" x14ac:dyDescent="0.2">
      <c r="A308" s="147">
        <v>372</v>
      </c>
      <c r="B308" s="153" t="s">
        <v>172</v>
      </c>
      <c r="C308" s="6">
        <f>C309</f>
        <v>0</v>
      </c>
      <c r="D308" s="6">
        <f t="shared" ref="D308:O308" si="102">D309</f>
        <v>0</v>
      </c>
      <c r="E308" s="6">
        <f t="shared" si="102"/>
        <v>0</v>
      </c>
      <c r="F308" s="6">
        <f t="shared" si="102"/>
        <v>0</v>
      </c>
      <c r="G308" s="6">
        <f t="shared" si="102"/>
        <v>0</v>
      </c>
      <c r="H308" s="6">
        <f t="shared" si="102"/>
        <v>0</v>
      </c>
      <c r="I308" s="6">
        <f t="shared" si="102"/>
        <v>0</v>
      </c>
      <c r="J308" s="6">
        <f t="shared" si="102"/>
        <v>0</v>
      </c>
      <c r="K308" s="6">
        <f t="shared" si="102"/>
        <v>0</v>
      </c>
      <c r="L308" s="6">
        <f t="shared" si="102"/>
        <v>0</v>
      </c>
      <c r="M308" s="6">
        <f t="shared" si="102"/>
        <v>0</v>
      </c>
      <c r="N308" s="6">
        <f t="shared" si="102"/>
        <v>0</v>
      </c>
      <c r="O308" s="6">
        <f t="shared" si="102"/>
        <v>0</v>
      </c>
      <c r="P308" s="5"/>
      <c r="Q308" s="5"/>
      <c r="T308" s="165"/>
    </row>
    <row r="309" spans="1:20" hidden="1" x14ac:dyDescent="0.2">
      <c r="A309" s="149">
        <v>3721</v>
      </c>
      <c r="B309" s="152" t="s">
        <v>141</v>
      </c>
      <c r="C309" s="5">
        <f>SUM(D309:O309)</f>
        <v>0</v>
      </c>
      <c r="D309" s="5"/>
      <c r="E309" s="5"/>
      <c r="F309" s="5"/>
      <c r="G309" s="5"/>
      <c r="H309" s="5">
        <v>0</v>
      </c>
      <c r="I309" s="5"/>
      <c r="J309" s="5"/>
      <c r="K309" s="5"/>
      <c r="L309" s="5">
        <v>0</v>
      </c>
      <c r="M309" s="6"/>
      <c r="N309" s="6"/>
      <c r="O309" s="6"/>
      <c r="P309" s="5">
        <v>0</v>
      </c>
      <c r="Q309" s="5">
        <v>0</v>
      </c>
      <c r="T309" s="197"/>
    </row>
    <row r="310" spans="1:20" x14ac:dyDescent="0.2">
      <c r="A310" s="155"/>
      <c r="B310" s="156" t="s">
        <v>47</v>
      </c>
      <c r="C310" s="157">
        <f>C302+C307</f>
        <v>2850</v>
      </c>
      <c r="D310" s="157">
        <f t="shared" ref="D310:P310" si="103">D302+D307</f>
        <v>2850</v>
      </c>
      <c r="E310" s="157">
        <f t="shared" si="103"/>
        <v>0</v>
      </c>
      <c r="F310" s="157">
        <f t="shared" si="103"/>
        <v>0</v>
      </c>
      <c r="G310" s="157">
        <f t="shared" si="103"/>
        <v>0</v>
      </c>
      <c r="H310" s="157">
        <f t="shared" si="103"/>
        <v>0</v>
      </c>
      <c r="I310" s="157">
        <f t="shared" si="103"/>
        <v>0</v>
      </c>
      <c r="J310" s="157">
        <f t="shared" si="103"/>
        <v>0</v>
      </c>
      <c r="K310" s="157">
        <f t="shared" si="103"/>
        <v>0</v>
      </c>
      <c r="L310" s="157">
        <f t="shared" si="103"/>
        <v>0</v>
      </c>
      <c r="M310" s="157">
        <f t="shared" si="103"/>
        <v>0</v>
      </c>
      <c r="N310" s="157">
        <f t="shared" si="103"/>
        <v>0</v>
      </c>
      <c r="O310" s="157">
        <f t="shared" si="103"/>
        <v>0</v>
      </c>
      <c r="P310" s="157">
        <f t="shared" si="103"/>
        <v>0</v>
      </c>
      <c r="Q310" s="157">
        <f t="shared" ref="Q310" si="104">Q302+Q307</f>
        <v>0</v>
      </c>
    </row>
    <row r="312" spans="1:20" x14ac:dyDescent="0.2">
      <c r="A312" s="158"/>
      <c r="B312" s="159" t="s">
        <v>147</v>
      </c>
      <c r="C312" s="224">
        <f>C52+C61+C81+C141+C165+C240+C258+C277+C296+C310</f>
        <v>1038925.58</v>
      </c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157"/>
      <c r="O312" s="157"/>
      <c r="P312" s="157">
        <f>P52+P81+P141+P165+P240+P258+P277+P310</f>
        <v>0</v>
      </c>
      <c r="Q312" s="157">
        <f>Q52+Q81+Q141+Q165+Q240+Q258+Q277+Q310</f>
        <v>0</v>
      </c>
    </row>
    <row r="313" spans="1:20" x14ac:dyDescent="0.2">
      <c r="A313" s="160"/>
      <c r="B313" s="161"/>
      <c r="C313" s="162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</row>
    <row r="314" spans="1:20" ht="10.5" customHeight="1" x14ac:dyDescent="0.2"/>
    <row r="315" spans="1:20" x14ac:dyDescent="0.2">
      <c r="A315" s="167" t="s">
        <v>215</v>
      </c>
      <c r="B315" s="198"/>
      <c r="C315" s="198"/>
      <c r="D315" s="198"/>
      <c r="E315" s="198"/>
      <c r="F315" s="198"/>
      <c r="G315" s="198"/>
      <c r="M315" s="127" t="s">
        <v>129</v>
      </c>
    </row>
    <row r="316" spans="1:20" x14ac:dyDescent="0.2">
      <c r="A316" s="135" t="s">
        <v>229</v>
      </c>
      <c r="B316" s="137"/>
      <c r="C316" s="137"/>
      <c r="D316" s="138"/>
      <c r="E316" s="137"/>
      <c r="F316" s="137"/>
      <c r="G316" s="137"/>
      <c r="H316" s="137"/>
      <c r="I316" s="137"/>
      <c r="J316" s="137"/>
      <c r="K316" s="137"/>
      <c r="L316" s="137"/>
      <c r="M316" s="127" t="s">
        <v>130</v>
      </c>
    </row>
    <row r="317" spans="1:20" x14ac:dyDescent="0.2">
      <c r="A317" s="3"/>
      <c r="B317" s="3"/>
      <c r="C317" s="3"/>
      <c r="D317" s="199"/>
      <c r="E317" s="199"/>
      <c r="F317" s="199"/>
      <c r="G317" s="199"/>
      <c r="H317" s="199"/>
      <c r="I317" s="199"/>
      <c r="J317" s="199"/>
      <c r="K317" s="199"/>
      <c r="L317" s="199"/>
    </row>
    <row r="318" spans="1:20" x14ac:dyDescent="0.2">
      <c r="A318" s="261" t="s">
        <v>230</v>
      </c>
      <c r="B318" s="261"/>
      <c r="C318" s="3"/>
      <c r="D318" s="3"/>
      <c r="E318" s="3"/>
      <c r="F318" s="3"/>
      <c r="G318" s="3"/>
      <c r="H318" s="3"/>
      <c r="I318" s="3"/>
      <c r="J318" s="3"/>
      <c r="K318" s="3"/>
    </row>
    <row r="319" spans="1:20" s="134" customFormat="1" x14ac:dyDescent="0.2">
      <c r="A319" s="179"/>
      <c r="B319" s="179"/>
      <c r="C319" s="181"/>
      <c r="D319" s="181"/>
      <c r="E319" s="181"/>
      <c r="F319" s="181"/>
      <c r="G319" s="181"/>
      <c r="H319" s="181"/>
      <c r="I319" s="181"/>
      <c r="J319" s="181"/>
      <c r="K319" s="181"/>
      <c r="L319" s="181"/>
      <c r="M319" s="127"/>
      <c r="N319" s="127"/>
      <c r="O319" s="127"/>
      <c r="P319" s="127"/>
      <c r="Q319" s="127"/>
    </row>
    <row r="320" spans="1:20" x14ac:dyDescent="0.2">
      <c r="A320" s="169"/>
      <c r="B320" s="169"/>
      <c r="C320" s="162"/>
      <c r="D320" s="162"/>
      <c r="E320" s="162"/>
      <c r="F320" s="162"/>
      <c r="G320" s="162"/>
      <c r="H320" s="162"/>
      <c r="I320" s="162"/>
      <c r="J320" s="162"/>
      <c r="K320" s="162"/>
      <c r="L320" s="162"/>
      <c r="M320" s="127" t="s">
        <v>131</v>
      </c>
    </row>
    <row r="321" spans="1:17" x14ac:dyDescent="0.2">
      <c r="A321" s="171"/>
      <c r="B321" s="171"/>
      <c r="C321" s="177"/>
      <c r="D321" s="200"/>
      <c r="E321" s="177"/>
      <c r="F321" s="200"/>
      <c r="G321" s="177"/>
      <c r="H321" s="200"/>
      <c r="I321" s="177"/>
      <c r="J321" s="177"/>
      <c r="L321" s="177"/>
    </row>
    <row r="322" spans="1:17" x14ac:dyDescent="0.2">
      <c r="A322" s="171"/>
      <c r="B322" s="172"/>
      <c r="C322" s="177"/>
      <c r="D322" s="200"/>
      <c r="E322" s="177"/>
      <c r="F322" s="200"/>
      <c r="G322" s="177"/>
      <c r="H322" s="200"/>
      <c r="I322" s="177"/>
      <c r="J322" s="177"/>
      <c r="L322" s="177"/>
    </row>
    <row r="323" spans="1:17" x14ac:dyDescent="0.2">
      <c r="A323" s="171"/>
      <c r="B323" s="201"/>
      <c r="C323" s="177"/>
      <c r="D323" s="200"/>
      <c r="E323" s="177"/>
      <c r="F323" s="200"/>
      <c r="G323" s="177"/>
      <c r="H323" s="200"/>
      <c r="I323" s="177"/>
      <c r="J323" s="177"/>
      <c r="L323" s="177"/>
    </row>
    <row r="324" spans="1:17" x14ac:dyDescent="0.2">
      <c r="A324" s="171"/>
      <c r="B324" s="172"/>
      <c r="C324" s="177"/>
      <c r="D324" s="200"/>
      <c r="E324" s="177"/>
      <c r="F324" s="200"/>
      <c r="J324" s="177"/>
      <c r="L324" s="177"/>
    </row>
    <row r="325" spans="1:17" x14ac:dyDescent="0.2">
      <c r="A325" s="169"/>
      <c r="B325" s="193"/>
      <c r="C325" s="162"/>
      <c r="D325" s="162"/>
      <c r="E325" s="162"/>
      <c r="F325" s="162"/>
      <c r="G325" s="162"/>
      <c r="H325" s="162"/>
      <c r="I325" s="162"/>
      <c r="J325" s="162"/>
      <c r="K325" s="162"/>
      <c r="L325" s="162"/>
    </row>
    <row r="326" spans="1:17" x14ac:dyDescent="0.2">
      <c r="A326" s="171"/>
      <c r="B326" s="172"/>
      <c r="C326" s="177"/>
      <c r="D326" s="200"/>
      <c r="E326" s="177"/>
      <c r="F326" s="202"/>
      <c r="G326" s="177"/>
      <c r="H326" s="177"/>
      <c r="I326" s="177"/>
      <c r="J326" s="177"/>
      <c r="K326" s="177"/>
      <c r="L326" s="177"/>
      <c r="M326" s="177"/>
      <c r="N326" s="177"/>
      <c r="O326" s="162"/>
      <c r="P326" s="162"/>
      <c r="Q326" s="162"/>
    </row>
    <row r="327" spans="1:17" x14ac:dyDescent="0.2">
      <c r="A327" s="171"/>
      <c r="B327" s="172"/>
      <c r="C327" s="177"/>
      <c r="D327" s="200"/>
      <c r="E327" s="177"/>
      <c r="F327" s="200"/>
      <c r="G327" s="177"/>
      <c r="H327" s="177"/>
      <c r="J327" s="177"/>
      <c r="K327" s="177"/>
      <c r="L327" s="177"/>
      <c r="M327" s="177"/>
      <c r="O327" s="177"/>
      <c r="P327" s="177"/>
      <c r="Q327" s="177"/>
    </row>
    <row r="328" spans="1:17" x14ac:dyDescent="0.2">
      <c r="A328" s="171"/>
      <c r="B328" s="172"/>
      <c r="C328" s="177"/>
      <c r="D328" s="177"/>
      <c r="E328" s="177"/>
      <c r="F328" s="200"/>
      <c r="G328" s="177"/>
      <c r="H328" s="177"/>
      <c r="I328" s="177"/>
      <c r="J328" s="177"/>
      <c r="K328" s="177"/>
      <c r="L328" s="177"/>
      <c r="M328" s="177"/>
      <c r="O328" s="177"/>
      <c r="P328" s="177"/>
      <c r="Q328" s="177"/>
    </row>
    <row r="329" spans="1:17" x14ac:dyDescent="0.2">
      <c r="A329" s="171"/>
      <c r="B329" s="172"/>
      <c r="C329" s="177"/>
      <c r="D329" s="177"/>
      <c r="E329" s="177"/>
      <c r="F329" s="200"/>
      <c r="G329" s="177"/>
      <c r="H329" s="177"/>
      <c r="I329" s="177"/>
      <c r="J329" s="177"/>
      <c r="K329" s="177"/>
      <c r="L329" s="177"/>
      <c r="M329" s="177"/>
      <c r="O329" s="177"/>
      <c r="P329" s="177"/>
      <c r="Q329" s="177"/>
    </row>
    <row r="330" spans="1:17" x14ac:dyDescent="0.2">
      <c r="C330" s="177"/>
      <c r="D330" s="177"/>
      <c r="E330" s="177"/>
      <c r="F330" s="177"/>
      <c r="G330" s="177"/>
      <c r="H330" s="177"/>
      <c r="I330" s="177"/>
      <c r="J330" s="177"/>
      <c r="K330" s="203"/>
      <c r="L330" s="177"/>
      <c r="M330" s="177"/>
      <c r="N330" s="203"/>
      <c r="O330" s="203"/>
      <c r="P330" s="177"/>
      <c r="Q330" s="177"/>
    </row>
    <row r="331" spans="1:17" x14ac:dyDescent="0.2">
      <c r="A331" s="171"/>
      <c r="B331" s="193"/>
      <c r="C331" s="162"/>
      <c r="D331" s="16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</row>
  </sheetData>
  <mergeCells count="13">
    <mergeCell ref="A299:G299"/>
    <mergeCell ref="A318:B318"/>
    <mergeCell ref="A1:Q1"/>
    <mergeCell ref="A85:G85"/>
    <mergeCell ref="A64:G64"/>
    <mergeCell ref="A2:Q2"/>
    <mergeCell ref="A168:I168"/>
    <mergeCell ref="H170:K170"/>
    <mergeCell ref="A144:G144"/>
    <mergeCell ref="A244:G244"/>
    <mergeCell ref="A261:G261"/>
    <mergeCell ref="A243:I243"/>
    <mergeCell ref="A280:G280"/>
  </mergeCells>
  <pageMargins left="0.19685039370078741" right="0.19685039370078741" top="0.55118110236220474" bottom="0.51181102362204722" header="0.70866141732283472" footer="0.51181102362204722"/>
  <pageSetup paperSize="9" scale="46" orientation="landscape" r:id="rId1"/>
  <headerFooter alignWithMargins="0"/>
  <rowBreaks count="1" manualBreakCount="1">
    <brk id="16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01.7. OPĆI DIO</vt:lpstr>
      <vt:lpstr>01.7. Plan prihoda</vt:lpstr>
      <vt:lpstr>01.7. PLAN RASHODA I IZDATAKA</vt:lpstr>
      <vt:lpstr>'01.7. PLAN RASHODA I IZDATAKA'!Print_Area</vt:lpstr>
      <vt:lpstr>'01.7. PLAN RASHODA I IZDATAKA'!Print_Titles</vt:lpstr>
    </vt:vector>
  </TitlesOfParts>
  <Manager/>
  <Company>mf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</dc:creator>
  <cp:keywords/>
  <dc:description/>
  <cp:lastModifiedBy>DRAGANA</cp:lastModifiedBy>
  <cp:revision/>
  <cp:lastPrinted>2023-12-15T12:22:10Z</cp:lastPrinted>
  <dcterms:created xsi:type="dcterms:W3CDTF">1996-10-14T23:33:28Z</dcterms:created>
  <dcterms:modified xsi:type="dcterms:W3CDTF">2023-12-15T12:40:53Z</dcterms:modified>
  <cp:category/>
  <cp:contentStatus/>
</cp:coreProperties>
</file>