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AGANA\OneDrive - CARNET\Documents\FIN PLAN\FIN PLAN 2023\komplet 5 verzija bez šk.odb\"/>
    </mc:Choice>
  </mc:AlternateContent>
  <bookViews>
    <workbookView xWindow="0" yWindow="0" windowWidth="28800" windowHeight="13620" tabRatio="604" activeTab="2"/>
  </bookViews>
  <sheets>
    <sheet name="OPĆI DIO" sheetId="16" r:id="rId1"/>
    <sheet name="Plan prihoda" sheetId="15" r:id="rId2"/>
    <sheet name="PLAN RASHODA I IZDATAKA" sheetId="14" r:id="rId3"/>
  </sheets>
  <definedNames>
    <definedName name="_xlnm.Print_Area" localSheetId="2">'PLAN RASHODA I IZDATAKA'!$A$1:$Q$300</definedName>
    <definedName name="_xlnm.Print_Titles" localSheetId="2">'PLAN RASHODA I IZDATAKA'!$4:$5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3" i="14" l="1"/>
  <c r="E253" i="14"/>
  <c r="F253" i="14"/>
  <c r="G253" i="14"/>
  <c r="H253" i="14"/>
  <c r="I253" i="14"/>
  <c r="J253" i="14"/>
  <c r="K253" i="14"/>
  <c r="L253" i="14"/>
  <c r="M253" i="14"/>
  <c r="N253" i="14"/>
  <c r="O253" i="14"/>
  <c r="C255" i="14"/>
  <c r="Q275" i="14"/>
  <c r="P275" i="14"/>
  <c r="C273" i="14"/>
  <c r="C272" i="14" s="1"/>
  <c r="C271" i="14" s="1"/>
  <c r="O272" i="14"/>
  <c r="O271" i="14" s="1"/>
  <c r="N272" i="14"/>
  <c r="N271" i="14" s="1"/>
  <c r="M272" i="14"/>
  <c r="L272" i="14"/>
  <c r="K272" i="14"/>
  <c r="K271" i="14" s="1"/>
  <c r="J272" i="14"/>
  <c r="I272" i="14"/>
  <c r="H272" i="14"/>
  <c r="H271" i="14" s="1"/>
  <c r="G272" i="14"/>
  <c r="F272" i="14"/>
  <c r="E272" i="14"/>
  <c r="E271" i="14" s="1"/>
  <c r="D272" i="14"/>
  <c r="M271" i="14"/>
  <c r="L271" i="14"/>
  <c r="J271" i="14"/>
  <c r="I271" i="14"/>
  <c r="G271" i="14"/>
  <c r="F271" i="14"/>
  <c r="D271" i="14"/>
  <c r="C270" i="14"/>
  <c r="C269" i="14"/>
  <c r="C268" i="14" s="1"/>
  <c r="O268" i="14"/>
  <c r="N268" i="14"/>
  <c r="M268" i="14"/>
  <c r="L268" i="14"/>
  <c r="L263" i="14" s="1"/>
  <c r="K268" i="14"/>
  <c r="J268" i="14"/>
  <c r="I268" i="14"/>
  <c r="H268" i="14"/>
  <c r="G268" i="14"/>
  <c r="F268" i="14"/>
  <c r="F263" i="14" s="1"/>
  <c r="F275" i="14" s="1"/>
  <c r="E268" i="14"/>
  <c r="D268" i="14"/>
  <c r="C267" i="14"/>
  <c r="C266" i="14" s="1"/>
  <c r="O266" i="14"/>
  <c r="N266" i="14"/>
  <c r="N263" i="14" s="1"/>
  <c r="M266" i="14"/>
  <c r="L266" i="14"/>
  <c r="K266" i="14"/>
  <c r="J266" i="14"/>
  <c r="I266" i="14"/>
  <c r="I263" i="14" s="1"/>
  <c r="I275" i="14" s="1"/>
  <c r="H266" i="14"/>
  <c r="H263" i="14" s="1"/>
  <c r="G266" i="14"/>
  <c r="F266" i="14"/>
  <c r="E266" i="14"/>
  <c r="D266" i="14"/>
  <c r="C265" i="14"/>
  <c r="C264" i="14" s="1"/>
  <c r="O264" i="14"/>
  <c r="N264" i="14"/>
  <c r="M264" i="14"/>
  <c r="M263" i="14" s="1"/>
  <c r="M275" i="14" s="1"/>
  <c r="L264" i="14"/>
  <c r="K264" i="14"/>
  <c r="J264" i="14"/>
  <c r="J263" i="14" s="1"/>
  <c r="I264" i="14"/>
  <c r="H264" i="14"/>
  <c r="G264" i="14"/>
  <c r="G263" i="14" s="1"/>
  <c r="F264" i="14"/>
  <c r="E264" i="14"/>
  <c r="D264" i="14"/>
  <c r="K263" i="14"/>
  <c r="K275" i="14" s="1"/>
  <c r="E263" i="14"/>
  <c r="E275" i="14" s="1"/>
  <c r="L275" i="14" l="1"/>
  <c r="G275" i="14"/>
  <c r="O263" i="14"/>
  <c r="O275" i="14" s="1"/>
  <c r="D263" i="14"/>
  <c r="D275" i="14" s="1"/>
  <c r="C263" i="14"/>
  <c r="C275" i="14" s="1"/>
  <c r="J275" i="14"/>
  <c r="H275" i="14"/>
  <c r="N275" i="14"/>
  <c r="H22" i="16"/>
  <c r="G22" i="16"/>
  <c r="F22" i="16"/>
  <c r="H10" i="16"/>
  <c r="G10" i="16"/>
  <c r="F10" i="16"/>
  <c r="H7" i="16"/>
  <c r="G7" i="16"/>
  <c r="F7" i="16"/>
  <c r="H46" i="15"/>
  <c r="G46" i="15"/>
  <c r="F46" i="15"/>
  <c r="E46" i="15"/>
  <c r="D46" i="15"/>
  <c r="C46" i="15"/>
  <c r="B46" i="15"/>
  <c r="G33" i="15"/>
  <c r="H33" i="15"/>
  <c r="C33" i="15"/>
  <c r="D33" i="15"/>
  <c r="E33" i="15"/>
  <c r="F33" i="15"/>
  <c r="B33" i="15"/>
  <c r="Q289" i="14"/>
  <c r="P289" i="14"/>
  <c r="Q256" i="14"/>
  <c r="P256" i="14"/>
  <c r="Q237" i="14"/>
  <c r="P237" i="14"/>
  <c r="Q219" i="14"/>
  <c r="P219" i="14"/>
  <c r="Q110" i="14"/>
  <c r="Q73" i="14"/>
  <c r="P73" i="14"/>
  <c r="C20" i="15"/>
  <c r="D20" i="15"/>
  <c r="E20" i="15"/>
  <c r="F20" i="15"/>
  <c r="G20" i="15"/>
  <c r="H20" i="15"/>
  <c r="B20" i="15"/>
  <c r="H13" i="16" l="1"/>
  <c r="H24" i="16" s="1"/>
  <c r="G13" i="16"/>
  <c r="G24" i="16" s="1"/>
  <c r="F13" i="16"/>
  <c r="F24" i="16" s="1"/>
  <c r="C288" i="14"/>
  <c r="C283" i="14"/>
  <c r="C120" i="14"/>
  <c r="C118" i="14"/>
  <c r="B47" i="15"/>
  <c r="B34" i="15"/>
  <c r="B21" i="15" l="1"/>
  <c r="D18" i="14" l="1"/>
  <c r="D234" i="14" l="1"/>
  <c r="E234" i="14"/>
  <c r="F234" i="14"/>
  <c r="G234" i="14"/>
  <c r="H234" i="14"/>
  <c r="I234" i="14"/>
  <c r="J234" i="14"/>
  <c r="K234" i="14"/>
  <c r="L234" i="14"/>
  <c r="M234" i="14"/>
  <c r="N234" i="14"/>
  <c r="O234" i="14"/>
  <c r="D232" i="14"/>
  <c r="E232" i="14"/>
  <c r="F232" i="14"/>
  <c r="G232" i="14"/>
  <c r="G231" i="14" s="1"/>
  <c r="H232" i="14"/>
  <c r="I232" i="14"/>
  <c r="J232" i="14"/>
  <c r="K232" i="14"/>
  <c r="K231" i="14" s="1"/>
  <c r="L232" i="14"/>
  <c r="M232" i="14"/>
  <c r="N232" i="14"/>
  <c r="O232" i="14"/>
  <c r="D231" i="14"/>
  <c r="D237" i="14" s="1"/>
  <c r="E231" i="14"/>
  <c r="F231" i="14"/>
  <c r="H231" i="14"/>
  <c r="N231" i="14"/>
  <c r="C236" i="14"/>
  <c r="C235" i="14"/>
  <c r="O252" i="14"/>
  <c r="D252" i="14"/>
  <c r="E252" i="14"/>
  <c r="F252" i="14"/>
  <c r="G252" i="14"/>
  <c r="H252" i="14"/>
  <c r="I252" i="14"/>
  <c r="J252" i="14"/>
  <c r="K252" i="14"/>
  <c r="L252" i="14"/>
  <c r="M252" i="14"/>
  <c r="N252" i="14"/>
  <c r="D249" i="14"/>
  <c r="E249" i="14"/>
  <c r="F249" i="14"/>
  <c r="G249" i="14"/>
  <c r="H249" i="14"/>
  <c r="I249" i="14"/>
  <c r="J249" i="14"/>
  <c r="K249" i="14"/>
  <c r="L249" i="14"/>
  <c r="M249" i="14"/>
  <c r="N249" i="14"/>
  <c r="O249" i="14"/>
  <c r="D247" i="14"/>
  <c r="E247" i="14"/>
  <c r="F247" i="14"/>
  <c r="G247" i="14"/>
  <c r="H247" i="14"/>
  <c r="I247" i="14"/>
  <c r="J247" i="14"/>
  <c r="K247" i="14"/>
  <c r="L247" i="14"/>
  <c r="M247" i="14"/>
  <c r="N247" i="14"/>
  <c r="O247" i="14"/>
  <c r="D245" i="14"/>
  <c r="E245" i="14"/>
  <c r="F245" i="14"/>
  <c r="G245" i="14"/>
  <c r="H245" i="14"/>
  <c r="I245" i="14"/>
  <c r="J245" i="14"/>
  <c r="K245" i="14"/>
  <c r="K244" i="14" s="1"/>
  <c r="K256" i="14" s="1"/>
  <c r="L245" i="14"/>
  <c r="L244" i="14" s="1"/>
  <c r="M245" i="14"/>
  <c r="N245" i="14"/>
  <c r="O245" i="14"/>
  <c r="D244" i="14"/>
  <c r="E244" i="14"/>
  <c r="F244" i="14"/>
  <c r="J244" i="14"/>
  <c r="N244" i="14"/>
  <c r="N256" i="14" s="1"/>
  <c r="C233" i="14"/>
  <c r="C230" i="14"/>
  <c r="C228" i="14"/>
  <c r="D226" i="14"/>
  <c r="F226" i="14"/>
  <c r="G226" i="14"/>
  <c r="G237" i="14" s="1"/>
  <c r="H226" i="14"/>
  <c r="H237" i="14" s="1"/>
  <c r="I226" i="14"/>
  <c r="J226" i="14"/>
  <c r="K226" i="14"/>
  <c r="L226" i="14"/>
  <c r="M226" i="14"/>
  <c r="N226" i="14"/>
  <c r="N237" i="14" s="1"/>
  <c r="O226" i="14"/>
  <c r="H117" i="14"/>
  <c r="O142" i="14"/>
  <c r="O139" i="14"/>
  <c r="O116" i="14"/>
  <c r="P110" i="14"/>
  <c r="E107" i="14"/>
  <c r="F107" i="14"/>
  <c r="G107" i="14"/>
  <c r="H107" i="14"/>
  <c r="I107" i="14"/>
  <c r="J107" i="14"/>
  <c r="K107" i="14"/>
  <c r="L107" i="14"/>
  <c r="M107" i="14"/>
  <c r="N107" i="14"/>
  <c r="O107" i="14"/>
  <c r="O92" i="14"/>
  <c r="O82" i="14"/>
  <c r="P52" i="14"/>
  <c r="Q52" i="14"/>
  <c r="J256" i="14" l="1"/>
  <c r="D256" i="14"/>
  <c r="I231" i="14"/>
  <c r="F237" i="14"/>
  <c r="O110" i="14"/>
  <c r="L256" i="14"/>
  <c r="F256" i="14"/>
  <c r="K237" i="14"/>
  <c r="I237" i="14"/>
  <c r="E256" i="14"/>
  <c r="C234" i="14"/>
  <c r="J231" i="14"/>
  <c r="J237" i="14" s="1"/>
  <c r="O231" i="14"/>
  <c r="O237" i="14" s="1"/>
  <c r="H244" i="14"/>
  <c r="H256" i="14" s="1"/>
  <c r="M231" i="14"/>
  <c r="M237" i="14" s="1"/>
  <c r="M244" i="14"/>
  <c r="L231" i="14"/>
  <c r="L237" i="14" s="1"/>
  <c r="M256" i="14"/>
  <c r="O244" i="14"/>
  <c r="O256" i="14" s="1"/>
  <c r="I244" i="14"/>
  <c r="I256" i="14" s="1"/>
  <c r="G244" i="14"/>
  <c r="G256" i="14" s="1"/>
  <c r="C218" i="14"/>
  <c r="C215" i="14"/>
  <c r="C209" i="14"/>
  <c r="C210" i="14"/>
  <c r="C211" i="14"/>
  <c r="C212" i="14"/>
  <c r="C213" i="14"/>
  <c r="C208" i="14"/>
  <c r="C205" i="14"/>
  <c r="C202" i="14"/>
  <c r="C201" i="14"/>
  <c r="C198" i="14"/>
  <c r="C197" i="14"/>
  <c r="C189" i="14"/>
  <c r="C190" i="14"/>
  <c r="C191" i="14"/>
  <c r="C192" i="14"/>
  <c r="C193" i="14"/>
  <c r="C194" i="14"/>
  <c r="C188" i="14"/>
  <c r="C186" i="14"/>
  <c r="C177" i="14"/>
  <c r="C178" i="14"/>
  <c r="C179" i="14"/>
  <c r="C180" i="14"/>
  <c r="C181" i="14"/>
  <c r="C182" i="14"/>
  <c r="C183" i="14"/>
  <c r="C184" i="14"/>
  <c r="C176" i="14"/>
  <c r="C171" i="14"/>
  <c r="C172" i="14"/>
  <c r="C173" i="14"/>
  <c r="C174" i="14"/>
  <c r="C170" i="14"/>
  <c r="C169" i="14"/>
  <c r="C167" i="14"/>
  <c r="C166" i="14"/>
  <c r="C165" i="14"/>
  <c r="C164" i="14"/>
  <c r="C161" i="14"/>
  <c r="C160" i="14"/>
  <c r="C158" i="14"/>
  <c r="C156" i="14"/>
  <c r="C155" i="14" s="1"/>
  <c r="C200" i="14" l="1"/>
  <c r="C199" i="14" s="1"/>
  <c r="C246" i="14"/>
  <c r="C248" i="14"/>
  <c r="C250" i="14"/>
  <c r="C254" i="14"/>
  <c r="C253" i="14" s="1"/>
  <c r="C284" i="14"/>
  <c r="F207" i="14"/>
  <c r="F187" i="14"/>
  <c r="F175" i="14"/>
  <c r="F168" i="14"/>
  <c r="F163" i="14"/>
  <c r="F143" i="14" l="1"/>
  <c r="F142" i="14" s="1"/>
  <c r="E25" i="14"/>
  <c r="C252" i="14" l="1"/>
  <c r="C251" i="14"/>
  <c r="C247" i="14"/>
  <c r="C245" i="14"/>
  <c r="H200" i="14"/>
  <c r="H199" i="14" s="1"/>
  <c r="C249" i="14" l="1"/>
  <c r="C244" i="14" s="1"/>
  <c r="C256" i="14" s="1"/>
  <c r="C232" i="14"/>
  <c r="C231" i="14" s="1"/>
  <c r="C229" i="14"/>
  <c r="C227" i="14"/>
  <c r="E229" i="14"/>
  <c r="E227" i="14"/>
  <c r="C226" i="14" l="1"/>
  <c r="E226" i="14"/>
  <c r="E237" i="14" s="1"/>
  <c r="C237" i="14"/>
  <c r="Q47" i="14" l="1"/>
  <c r="D143" i="14" l="1"/>
  <c r="D142" i="14" s="1"/>
  <c r="E143" i="14"/>
  <c r="E142" i="14" s="1"/>
  <c r="G143" i="14"/>
  <c r="G142" i="14" s="1"/>
  <c r="H143" i="14"/>
  <c r="H142" i="14" s="1"/>
  <c r="I143" i="14"/>
  <c r="I142" i="14" s="1"/>
  <c r="J143" i="14"/>
  <c r="J142" i="14" s="1"/>
  <c r="K143" i="14"/>
  <c r="K142" i="14" s="1"/>
  <c r="L143" i="14"/>
  <c r="L142" i="14" s="1"/>
  <c r="M143" i="14"/>
  <c r="M142" i="14" s="1"/>
  <c r="N143" i="14"/>
  <c r="N142" i="14" s="1"/>
  <c r="D140" i="14"/>
  <c r="D139" i="14" s="1"/>
  <c r="E140" i="14"/>
  <c r="E139" i="14" s="1"/>
  <c r="F140" i="14"/>
  <c r="F139" i="14" s="1"/>
  <c r="G140" i="14"/>
  <c r="G139" i="14" s="1"/>
  <c r="H140" i="14"/>
  <c r="H139" i="14" s="1"/>
  <c r="I140" i="14"/>
  <c r="I139" i="14" s="1"/>
  <c r="J140" i="14"/>
  <c r="J139" i="14" s="1"/>
  <c r="K140" i="14"/>
  <c r="K139" i="14" s="1"/>
  <c r="L140" i="14"/>
  <c r="L139" i="14" s="1"/>
  <c r="M140" i="14"/>
  <c r="M139" i="14" s="1"/>
  <c r="N140" i="14"/>
  <c r="N139" i="14" s="1"/>
  <c r="D135" i="14"/>
  <c r="E135" i="14"/>
  <c r="F135" i="14"/>
  <c r="G135" i="14"/>
  <c r="H135" i="14"/>
  <c r="I135" i="14"/>
  <c r="J135" i="14"/>
  <c r="K135" i="14"/>
  <c r="L135" i="14"/>
  <c r="M135" i="14"/>
  <c r="N135" i="14"/>
  <c r="D131" i="14"/>
  <c r="E131" i="14"/>
  <c r="F131" i="14"/>
  <c r="G131" i="14"/>
  <c r="H131" i="14"/>
  <c r="I131" i="14"/>
  <c r="J131" i="14"/>
  <c r="K131" i="14"/>
  <c r="L131" i="14"/>
  <c r="M131" i="14"/>
  <c r="N131" i="14"/>
  <c r="D127" i="14"/>
  <c r="E127" i="14"/>
  <c r="F127" i="14"/>
  <c r="G127" i="14"/>
  <c r="H127" i="14"/>
  <c r="I127" i="14"/>
  <c r="J127" i="14"/>
  <c r="K127" i="14"/>
  <c r="L127" i="14"/>
  <c r="M127" i="14"/>
  <c r="N127" i="14"/>
  <c r="D119" i="14"/>
  <c r="E119" i="14"/>
  <c r="F119" i="14"/>
  <c r="G119" i="14"/>
  <c r="H119" i="14"/>
  <c r="H116" i="14" s="1"/>
  <c r="I119" i="14"/>
  <c r="J119" i="14"/>
  <c r="K119" i="14"/>
  <c r="L119" i="14"/>
  <c r="M119" i="14"/>
  <c r="N119" i="14"/>
  <c r="D117" i="14"/>
  <c r="E117" i="14"/>
  <c r="F117" i="14"/>
  <c r="G117" i="14"/>
  <c r="I117" i="14"/>
  <c r="J117" i="14"/>
  <c r="K117" i="14"/>
  <c r="L117" i="14"/>
  <c r="M117" i="14"/>
  <c r="N117" i="14"/>
  <c r="C141" i="14"/>
  <c r="C140" i="14" s="1"/>
  <c r="C139" i="14" s="1"/>
  <c r="C136" i="14"/>
  <c r="C137" i="14"/>
  <c r="D287" i="14"/>
  <c r="D286" i="14" s="1"/>
  <c r="E287" i="14"/>
  <c r="E286" i="14" s="1"/>
  <c r="F287" i="14"/>
  <c r="F286" i="14" s="1"/>
  <c r="G287" i="14"/>
  <c r="G286" i="14" s="1"/>
  <c r="H287" i="14"/>
  <c r="H286" i="14" s="1"/>
  <c r="I287" i="14"/>
  <c r="I286" i="14" s="1"/>
  <c r="J287" i="14"/>
  <c r="J286" i="14" s="1"/>
  <c r="K287" i="14"/>
  <c r="K286" i="14" s="1"/>
  <c r="L287" i="14"/>
  <c r="L286" i="14" s="1"/>
  <c r="M287" i="14"/>
  <c r="M286" i="14" s="1"/>
  <c r="N287" i="14"/>
  <c r="N286" i="14" s="1"/>
  <c r="O287" i="14"/>
  <c r="O286" i="14" s="1"/>
  <c r="D282" i="14"/>
  <c r="D281" i="14" s="1"/>
  <c r="E282" i="14"/>
  <c r="E281" i="14" s="1"/>
  <c r="E289" i="14" s="1"/>
  <c r="F282" i="14"/>
  <c r="F281" i="14" s="1"/>
  <c r="F289" i="14" s="1"/>
  <c r="G282" i="14"/>
  <c r="G281" i="14" s="1"/>
  <c r="H282" i="14"/>
  <c r="H281" i="14" s="1"/>
  <c r="H289" i="14" s="1"/>
  <c r="I282" i="14"/>
  <c r="I281" i="14" s="1"/>
  <c r="J282" i="14"/>
  <c r="J281" i="14" s="1"/>
  <c r="K282" i="14"/>
  <c r="K281" i="14" s="1"/>
  <c r="K289" i="14" s="1"/>
  <c r="L282" i="14"/>
  <c r="L281" i="14" s="1"/>
  <c r="L289" i="14" s="1"/>
  <c r="M282" i="14"/>
  <c r="M281" i="14" s="1"/>
  <c r="M289" i="14" s="1"/>
  <c r="N282" i="14"/>
  <c r="N281" i="14" s="1"/>
  <c r="N289" i="14" s="1"/>
  <c r="O282" i="14"/>
  <c r="O281" i="14" s="1"/>
  <c r="D217" i="14"/>
  <c r="D216" i="14" s="1"/>
  <c r="E217" i="14"/>
  <c r="E216" i="14" s="1"/>
  <c r="F217" i="14"/>
  <c r="F216" i="14" s="1"/>
  <c r="G217" i="14"/>
  <c r="G216" i="14" s="1"/>
  <c r="H217" i="14"/>
  <c r="H216" i="14" s="1"/>
  <c r="I217" i="14"/>
  <c r="I216" i="14" s="1"/>
  <c r="J217" i="14"/>
  <c r="J216" i="14" s="1"/>
  <c r="K217" i="14"/>
  <c r="K216" i="14" s="1"/>
  <c r="L217" i="14"/>
  <c r="L216" i="14" s="1"/>
  <c r="M217" i="14"/>
  <c r="M216" i="14" s="1"/>
  <c r="N217" i="14"/>
  <c r="N216" i="14" s="1"/>
  <c r="O217" i="14"/>
  <c r="O216" i="14" s="1"/>
  <c r="D214" i="14"/>
  <c r="E214" i="14"/>
  <c r="F214" i="14"/>
  <c r="F206" i="14" s="1"/>
  <c r="G214" i="14"/>
  <c r="H214" i="14"/>
  <c r="I214" i="14"/>
  <c r="J214" i="14"/>
  <c r="K214" i="14"/>
  <c r="L214" i="14"/>
  <c r="M214" i="14"/>
  <c r="N214" i="14"/>
  <c r="O214" i="14"/>
  <c r="D207" i="14"/>
  <c r="D206" i="14" s="1"/>
  <c r="E207" i="14"/>
  <c r="E206" i="14" s="1"/>
  <c r="G207" i="14"/>
  <c r="H207" i="14"/>
  <c r="I207" i="14"/>
  <c r="J207" i="14"/>
  <c r="J206" i="14" s="1"/>
  <c r="K207" i="14"/>
  <c r="L207" i="14"/>
  <c r="M207" i="14"/>
  <c r="N207" i="14"/>
  <c r="O207" i="14"/>
  <c r="D204" i="14"/>
  <c r="D203" i="14" s="1"/>
  <c r="E204" i="14"/>
  <c r="E203" i="14" s="1"/>
  <c r="F204" i="14"/>
  <c r="F203" i="14" s="1"/>
  <c r="G204" i="14"/>
  <c r="G203" i="14" s="1"/>
  <c r="H204" i="14"/>
  <c r="H203" i="14" s="1"/>
  <c r="I204" i="14"/>
  <c r="I203" i="14" s="1"/>
  <c r="J204" i="14"/>
  <c r="J203" i="14" s="1"/>
  <c r="K204" i="14"/>
  <c r="K203" i="14" s="1"/>
  <c r="L204" i="14"/>
  <c r="L203" i="14" s="1"/>
  <c r="M204" i="14"/>
  <c r="M203" i="14" s="1"/>
  <c r="N204" i="14"/>
  <c r="N203" i="14" s="1"/>
  <c r="O204" i="14"/>
  <c r="O203" i="14" s="1"/>
  <c r="D200" i="14"/>
  <c r="D199" i="14" s="1"/>
  <c r="E200" i="14"/>
  <c r="E199" i="14" s="1"/>
  <c r="F200" i="14"/>
  <c r="F199" i="14" s="1"/>
  <c r="G200" i="14"/>
  <c r="G199" i="14" s="1"/>
  <c r="I200" i="14"/>
  <c r="I199" i="14" s="1"/>
  <c r="J200" i="14"/>
  <c r="J199" i="14" s="1"/>
  <c r="K200" i="14"/>
  <c r="K199" i="14" s="1"/>
  <c r="L200" i="14"/>
  <c r="L199" i="14" s="1"/>
  <c r="M200" i="14"/>
  <c r="M199" i="14" s="1"/>
  <c r="N200" i="14"/>
  <c r="N199" i="14" s="1"/>
  <c r="O200" i="14"/>
  <c r="O199" i="14" s="1"/>
  <c r="D196" i="14"/>
  <c r="D195" i="14" s="1"/>
  <c r="E196" i="14"/>
  <c r="E195" i="14" s="1"/>
  <c r="F196" i="14"/>
  <c r="F195" i="14" s="1"/>
  <c r="G196" i="14"/>
  <c r="G195" i="14" s="1"/>
  <c r="H196" i="14"/>
  <c r="H195" i="14" s="1"/>
  <c r="I196" i="14"/>
  <c r="I195" i="14" s="1"/>
  <c r="J196" i="14"/>
  <c r="J195" i="14" s="1"/>
  <c r="K196" i="14"/>
  <c r="K195" i="14" s="1"/>
  <c r="L196" i="14"/>
  <c r="L195" i="14" s="1"/>
  <c r="M196" i="14"/>
  <c r="M195" i="14" s="1"/>
  <c r="N196" i="14"/>
  <c r="N195" i="14" s="1"/>
  <c r="O196" i="14"/>
  <c r="O195" i="14" s="1"/>
  <c r="D187" i="14"/>
  <c r="E187" i="14"/>
  <c r="G187" i="14"/>
  <c r="H187" i="14"/>
  <c r="I187" i="14"/>
  <c r="J187" i="14"/>
  <c r="K187" i="14"/>
  <c r="L187" i="14"/>
  <c r="M187" i="14"/>
  <c r="N187" i="14"/>
  <c r="O187" i="14"/>
  <c r="D185" i="14"/>
  <c r="E185" i="14"/>
  <c r="F185" i="14"/>
  <c r="F162" i="14" s="1"/>
  <c r="G185" i="14"/>
  <c r="H185" i="14"/>
  <c r="I185" i="14"/>
  <c r="J185" i="14"/>
  <c r="K185" i="14"/>
  <c r="L185" i="14"/>
  <c r="M185" i="14"/>
  <c r="N185" i="14"/>
  <c r="O185" i="14"/>
  <c r="D175" i="14"/>
  <c r="E175" i="14"/>
  <c r="G175" i="14"/>
  <c r="H175" i="14"/>
  <c r="I175" i="14"/>
  <c r="J175" i="14"/>
  <c r="K175" i="14"/>
  <c r="L175" i="14"/>
  <c r="M175" i="14"/>
  <c r="N175" i="14"/>
  <c r="O175" i="14"/>
  <c r="D168" i="14"/>
  <c r="E168" i="14"/>
  <c r="G168" i="14"/>
  <c r="H168" i="14"/>
  <c r="I168" i="14"/>
  <c r="J168" i="14"/>
  <c r="K168" i="14"/>
  <c r="L168" i="14"/>
  <c r="M168" i="14"/>
  <c r="N168" i="14"/>
  <c r="O168" i="14"/>
  <c r="D163" i="14"/>
  <c r="E163" i="14"/>
  <c r="G163" i="14"/>
  <c r="H163" i="14"/>
  <c r="I163" i="14"/>
  <c r="J163" i="14"/>
  <c r="K163" i="14"/>
  <c r="L163" i="14"/>
  <c r="M163" i="14"/>
  <c r="N163" i="14"/>
  <c r="O163" i="14"/>
  <c r="D159" i="14"/>
  <c r="E159" i="14"/>
  <c r="F159" i="14"/>
  <c r="G159" i="14"/>
  <c r="H159" i="14"/>
  <c r="I159" i="14"/>
  <c r="J159" i="14"/>
  <c r="K159" i="14"/>
  <c r="L159" i="14"/>
  <c r="M159" i="14"/>
  <c r="N159" i="14"/>
  <c r="O159" i="14"/>
  <c r="D157" i="14"/>
  <c r="E157" i="14"/>
  <c r="F157" i="14"/>
  <c r="G157" i="14"/>
  <c r="H157" i="14"/>
  <c r="I157" i="14"/>
  <c r="J157" i="14"/>
  <c r="K157" i="14"/>
  <c r="L157" i="14"/>
  <c r="M157" i="14"/>
  <c r="N157" i="14"/>
  <c r="O157" i="14"/>
  <c r="D155" i="14"/>
  <c r="E155" i="14"/>
  <c r="E154" i="14" s="1"/>
  <c r="F155" i="14"/>
  <c r="G155" i="14"/>
  <c r="H155" i="14"/>
  <c r="I155" i="14"/>
  <c r="I154" i="14" s="1"/>
  <c r="J155" i="14"/>
  <c r="J154" i="14" s="1"/>
  <c r="K155" i="14"/>
  <c r="K154" i="14" s="1"/>
  <c r="L155" i="14"/>
  <c r="L154" i="14" s="1"/>
  <c r="M155" i="14"/>
  <c r="M154" i="14" s="1"/>
  <c r="N155" i="14"/>
  <c r="O155" i="14"/>
  <c r="O154" i="14" s="1"/>
  <c r="D71" i="14"/>
  <c r="E71" i="14"/>
  <c r="F71" i="14"/>
  <c r="G71" i="14"/>
  <c r="H71" i="14"/>
  <c r="I71" i="14"/>
  <c r="J71" i="14"/>
  <c r="K71" i="14"/>
  <c r="L71" i="14"/>
  <c r="M71" i="14"/>
  <c r="N71" i="14"/>
  <c r="O71" i="14"/>
  <c r="D69" i="14"/>
  <c r="D68" i="14" s="1"/>
  <c r="E69" i="14"/>
  <c r="E68" i="14" s="1"/>
  <c r="F69" i="14"/>
  <c r="F68" i="14" s="1"/>
  <c r="G69" i="14"/>
  <c r="G68" i="14" s="1"/>
  <c r="H69" i="14"/>
  <c r="H68" i="14" s="1"/>
  <c r="I69" i="14"/>
  <c r="I68" i="14" s="1"/>
  <c r="J69" i="14"/>
  <c r="J68" i="14" s="1"/>
  <c r="K69" i="14"/>
  <c r="K68" i="14" s="1"/>
  <c r="L69" i="14"/>
  <c r="L68" i="14" s="1"/>
  <c r="M69" i="14"/>
  <c r="N69" i="14"/>
  <c r="N68" i="14" s="1"/>
  <c r="O69" i="14"/>
  <c r="O68" i="14" s="1"/>
  <c r="D66" i="14"/>
  <c r="E66" i="14"/>
  <c r="F66" i="14"/>
  <c r="G66" i="14"/>
  <c r="H66" i="14"/>
  <c r="I66" i="14"/>
  <c r="J66" i="14"/>
  <c r="K66" i="14"/>
  <c r="L66" i="14"/>
  <c r="M66" i="14"/>
  <c r="N66" i="14"/>
  <c r="O66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D60" i="14"/>
  <c r="D59" i="14" s="1"/>
  <c r="D73" i="14" s="1"/>
  <c r="E60" i="14"/>
  <c r="E59" i="14" s="1"/>
  <c r="E73" i="14" s="1"/>
  <c r="F60" i="14"/>
  <c r="F59" i="14" s="1"/>
  <c r="F73" i="14" s="1"/>
  <c r="G60" i="14"/>
  <c r="G59" i="14" s="1"/>
  <c r="G73" i="14" s="1"/>
  <c r="H60" i="14"/>
  <c r="I60" i="14"/>
  <c r="I59" i="14" s="1"/>
  <c r="I73" i="14" s="1"/>
  <c r="J60" i="14"/>
  <c r="J59" i="14" s="1"/>
  <c r="J73" i="14" s="1"/>
  <c r="K60" i="14"/>
  <c r="K59" i="14" s="1"/>
  <c r="K73" i="14" s="1"/>
  <c r="L60" i="14"/>
  <c r="L59" i="14" s="1"/>
  <c r="L73" i="14" s="1"/>
  <c r="M60" i="14"/>
  <c r="M59" i="14" s="1"/>
  <c r="N60" i="14"/>
  <c r="O60" i="14"/>
  <c r="O59" i="14" s="1"/>
  <c r="O73" i="14" s="1"/>
  <c r="C287" i="14"/>
  <c r="C286" i="14" s="1"/>
  <c r="C285" i="14"/>
  <c r="C282" i="14" s="1"/>
  <c r="C281" i="14" s="1"/>
  <c r="Q147" i="14"/>
  <c r="Q291" i="14" s="1"/>
  <c r="P147" i="14"/>
  <c r="P291" i="14" s="1"/>
  <c r="C145" i="14"/>
  <c r="C144" i="14"/>
  <c r="C138" i="14"/>
  <c r="C134" i="14"/>
  <c r="C133" i="14"/>
  <c r="C132" i="14"/>
  <c r="C130" i="14"/>
  <c r="C129" i="14"/>
  <c r="C128" i="14"/>
  <c r="C126" i="14"/>
  <c r="C125" i="14"/>
  <c r="C124" i="14"/>
  <c r="O123" i="14"/>
  <c r="O122" i="14" s="1"/>
  <c r="O147" i="14" s="1"/>
  <c r="N123" i="14"/>
  <c r="M123" i="14"/>
  <c r="L123" i="14"/>
  <c r="K123" i="14"/>
  <c r="J123" i="14"/>
  <c r="I123" i="14"/>
  <c r="H123" i="14"/>
  <c r="G123" i="14"/>
  <c r="F123" i="14"/>
  <c r="E123" i="14"/>
  <c r="D123" i="14"/>
  <c r="C121" i="14"/>
  <c r="C117" i="14"/>
  <c r="C217" i="14"/>
  <c r="C216" i="14" s="1"/>
  <c r="C214" i="14"/>
  <c r="C204" i="14"/>
  <c r="C203" i="14" s="1"/>
  <c r="C185" i="14"/>
  <c r="C157" i="14"/>
  <c r="C72" i="14"/>
  <c r="C71" i="14" s="1"/>
  <c r="C70" i="14"/>
  <c r="C69" i="14" s="1"/>
  <c r="C67" i="14"/>
  <c r="C66" i="14" s="1"/>
  <c r="C65" i="14"/>
  <c r="C64" i="14" s="1"/>
  <c r="C63" i="14"/>
  <c r="C62" i="14"/>
  <c r="C61" i="14"/>
  <c r="C109" i="14"/>
  <c r="D108" i="14"/>
  <c r="D107" i="14" s="1"/>
  <c r="C108" i="14"/>
  <c r="C107" i="14" s="1"/>
  <c r="C106" i="14"/>
  <c r="C105" i="14"/>
  <c r="N104" i="14"/>
  <c r="M104" i="14"/>
  <c r="L104" i="14"/>
  <c r="K104" i="14"/>
  <c r="J104" i="14"/>
  <c r="I104" i="14"/>
  <c r="H104" i="14"/>
  <c r="G104" i="14"/>
  <c r="F104" i="14"/>
  <c r="E104" i="14"/>
  <c r="D104" i="14"/>
  <c r="C103" i="14"/>
  <c r="C102" i="14" s="1"/>
  <c r="N102" i="14"/>
  <c r="M102" i="14"/>
  <c r="L102" i="14"/>
  <c r="K102" i="14"/>
  <c r="J102" i="14"/>
  <c r="I102" i="14"/>
  <c r="H102" i="14"/>
  <c r="G102" i="14"/>
  <c r="F102" i="14"/>
  <c r="E102" i="14"/>
  <c r="D102" i="14"/>
  <c r="C101" i="14"/>
  <c r="C100" i="14"/>
  <c r="C99" i="14"/>
  <c r="C98" i="14"/>
  <c r="N97" i="14"/>
  <c r="M97" i="14"/>
  <c r="L97" i="14"/>
  <c r="K97" i="14"/>
  <c r="J97" i="14"/>
  <c r="I97" i="14"/>
  <c r="H97" i="14"/>
  <c r="G97" i="14"/>
  <c r="F97" i="14"/>
  <c r="E97" i="14"/>
  <c r="D97" i="14"/>
  <c r="C96" i="14"/>
  <c r="C95" i="14"/>
  <c r="C94" i="14"/>
  <c r="N93" i="14"/>
  <c r="M93" i="14"/>
  <c r="L93" i="14"/>
  <c r="K93" i="14"/>
  <c r="J93" i="14"/>
  <c r="I93" i="14"/>
  <c r="H93" i="14"/>
  <c r="G93" i="14"/>
  <c r="F93" i="14"/>
  <c r="E93" i="14"/>
  <c r="D93" i="14"/>
  <c r="C91" i="14"/>
  <c r="C90" i="14"/>
  <c r="C89" i="14"/>
  <c r="N88" i="14"/>
  <c r="M88" i="14"/>
  <c r="L88" i="14"/>
  <c r="K88" i="14"/>
  <c r="J88" i="14"/>
  <c r="I88" i="14"/>
  <c r="H88" i="14"/>
  <c r="G88" i="14"/>
  <c r="F88" i="14"/>
  <c r="E88" i="14"/>
  <c r="D88" i="14"/>
  <c r="C87" i="14"/>
  <c r="C86" i="14" s="1"/>
  <c r="N86" i="14"/>
  <c r="M86" i="14"/>
  <c r="L86" i="14"/>
  <c r="K86" i="14"/>
  <c r="J86" i="14"/>
  <c r="I86" i="14"/>
  <c r="H86" i="14"/>
  <c r="G86" i="14"/>
  <c r="F86" i="14"/>
  <c r="E86" i="14"/>
  <c r="D86" i="14"/>
  <c r="C85" i="14"/>
  <c r="C84" i="14"/>
  <c r="N83" i="14"/>
  <c r="N82" i="14" s="1"/>
  <c r="M83" i="14"/>
  <c r="L83" i="14"/>
  <c r="K83" i="14"/>
  <c r="J83" i="14"/>
  <c r="I83" i="14"/>
  <c r="H83" i="14"/>
  <c r="H82" i="14" s="1"/>
  <c r="G83" i="14"/>
  <c r="F83" i="14"/>
  <c r="E83" i="14"/>
  <c r="D83" i="14"/>
  <c r="C51" i="14"/>
  <c r="C50" i="14" s="1"/>
  <c r="O50" i="14"/>
  <c r="N50" i="14"/>
  <c r="M50" i="14"/>
  <c r="L50" i="14"/>
  <c r="K50" i="14"/>
  <c r="J50" i="14"/>
  <c r="I50" i="14"/>
  <c r="H50" i="14"/>
  <c r="G50" i="14"/>
  <c r="F50" i="14"/>
  <c r="E50" i="14"/>
  <c r="D50" i="14"/>
  <c r="C49" i="14"/>
  <c r="C48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5" i="14"/>
  <c r="C44" i="14" s="1"/>
  <c r="C43" i="14" s="1"/>
  <c r="O44" i="14"/>
  <c r="O43" i="14" s="1"/>
  <c r="N44" i="14"/>
  <c r="N43" i="14" s="1"/>
  <c r="M44" i="14"/>
  <c r="M43" i="14" s="1"/>
  <c r="L44" i="14"/>
  <c r="L43" i="14" s="1"/>
  <c r="K44" i="14"/>
  <c r="K43" i="14" s="1"/>
  <c r="J44" i="14"/>
  <c r="J43" i="14" s="1"/>
  <c r="I44" i="14"/>
  <c r="I43" i="14" s="1"/>
  <c r="H44" i="14"/>
  <c r="H43" i="14" s="1"/>
  <c r="G44" i="14"/>
  <c r="G43" i="14" s="1"/>
  <c r="F44" i="14"/>
  <c r="F43" i="14" s="1"/>
  <c r="E44" i="14"/>
  <c r="E43" i="14" s="1"/>
  <c r="D44" i="14"/>
  <c r="D43" i="14" s="1"/>
  <c r="C42" i="14"/>
  <c r="C41" i="14"/>
  <c r="C40" i="14"/>
  <c r="C39" i="14"/>
  <c r="C38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6" i="14"/>
  <c r="C35" i="14"/>
  <c r="C34" i="14"/>
  <c r="C33" i="14"/>
  <c r="C32" i="14"/>
  <c r="C31" i="14"/>
  <c r="C30" i="14"/>
  <c r="C29" i="14"/>
  <c r="C28" i="14"/>
  <c r="C27" i="14"/>
  <c r="C26" i="14"/>
  <c r="O25" i="14"/>
  <c r="N25" i="14"/>
  <c r="M25" i="14"/>
  <c r="L25" i="14"/>
  <c r="K25" i="14"/>
  <c r="J25" i="14"/>
  <c r="I25" i="14"/>
  <c r="H25" i="14"/>
  <c r="G25" i="14"/>
  <c r="F25" i="14"/>
  <c r="D25" i="14"/>
  <c r="C24" i="14"/>
  <c r="C23" i="14"/>
  <c r="C22" i="14"/>
  <c r="C21" i="14"/>
  <c r="C20" i="14"/>
  <c r="C19" i="14"/>
  <c r="O18" i="14"/>
  <c r="N18" i="14"/>
  <c r="M18" i="14"/>
  <c r="L18" i="14"/>
  <c r="K18" i="14"/>
  <c r="J18" i="14"/>
  <c r="I18" i="14"/>
  <c r="H18" i="14"/>
  <c r="G18" i="14"/>
  <c r="F18" i="14"/>
  <c r="E18" i="14"/>
  <c r="C17" i="14"/>
  <c r="C16" i="14"/>
  <c r="C15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J289" i="14" l="1"/>
  <c r="O289" i="14"/>
  <c r="D289" i="14"/>
  <c r="I289" i="14"/>
  <c r="D154" i="14"/>
  <c r="K116" i="14"/>
  <c r="D116" i="14"/>
  <c r="F46" i="14"/>
  <c r="L46" i="14"/>
  <c r="I122" i="14"/>
  <c r="O206" i="14"/>
  <c r="I206" i="14"/>
  <c r="D122" i="14"/>
  <c r="D147" i="14" s="1"/>
  <c r="J122" i="14"/>
  <c r="C131" i="14"/>
  <c r="E46" i="14"/>
  <c r="K46" i="14"/>
  <c r="G13" i="14"/>
  <c r="M13" i="14"/>
  <c r="I82" i="14"/>
  <c r="K206" i="14"/>
  <c r="L116" i="14"/>
  <c r="E116" i="14"/>
  <c r="N162" i="14"/>
  <c r="H162" i="14"/>
  <c r="H154" i="14"/>
  <c r="F154" i="14"/>
  <c r="F219" i="14" s="1"/>
  <c r="F13" i="14"/>
  <c r="F52" i="14" s="1"/>
  <c r="L13" i="14"/>
  <c r="G82" i="14"/>
  <c r="M82" i="14"/>
  <c r="D92" i="14"/>
  <c r="J92" i="14"/>
  <c r="E122" i="14"/>
  <c r="K122" i="14"/>
  <c r="K147" i="14" s="1"/>
  <c r="J116" i="14"/>
  <c r="J147" i="14" s="1"/>
  <c r="H13" i="14"/>
  <c r="G46" i="14"/>
  <c r="G52" i="14" s="1"/>
  <c r="M46" i="14"/>
  <c r="N13" i="14"/>
  <c r="E82" i="14"/>
  <c r="H59" i="14"/>
  <c r="H73" i="14" s="1"/>
  <c r="J82" i="14"/>
  <c r="G92" i="14"/>
  <c r="M92" i="14"/>
  <c r="C289" i="14"/>
  <c r="L206" i="14"/>
  <c r="M116" i="14"/>
  <c r="M68" i="14"/>
  <c r="M73" i="14" s="1"/>
  <c r="G154" i="14"/>
  <c r="G289" i="14"/>
  <c r="C68" i="14"/>
  <c r="O162" i="14"/>
  <c r="I162" i="14"/>
  <c r="I219" i="14" s="1"/>
  <c r="N154" i="14"/>
  <c r="K92" i="14"/>
  <c r="C83" i="14"/>
  <c r="F92" i="14"/>
  <c r="L92" i="14"/>
  <c r="F122" i="14"/>
  <c r="L122" i="14"/>
  <c r="L162" i="14"/>
  <c r="E162" i="14"/>
  <c r="E219" i="14" s="1"/>
  <c r="M206" i="14"/>
  <c r="M219" i="14" s="1"/>
  <c r="G206" i="14"/>
  <c r="I116" i="14"/>
  <c r="I147" i="14" s="1"/>
  <c r="M162" i="14"/>
  <c r="N206" i="14"/>
  <c r="I13" i="14"/>
  <c r="O13" i="14"/>
  <c r="H46" i="14"/>
  <c r="N46" i="14"/>
  <c r="G122" i="14"/>
  <c r="M122" i="14"/>
  <c r="K162" i="14"/>
  <c r="D162" i="14"/>
  <c r="N116" i="14"/>
  <c r="N59" i="14"/>
  <c r="N73" i="14" s="1"/>
  <c r="E92" i="14"/>
  <c r="G162" i="14"/>
  <c r="H206" i="14"/>
  <c r="D13" i="14"/>
  <c r="J13" i="14"/>
  <c r="I46" i="14"/>
  <c r="O46" i="14"/>
  <c r="H92" i="14"/>
  <c r="H110" i="14" s="1"/>
  <c r="N92" i="14"/>
  <c r="N110" i="14" s="1"/>
  <c r="N122" i="14"/>
  <c r="J162" i="14"/>
  <c r="J219" i="14" s="1"/>
  <c r="F116" i="14"/>
  <c r="H122" i="14"/>
  <c r="H147" i="14" s="1"/>
  <c r="E13" i="14"/>
  <c r="K13" i="14"/>
  <c r="K52" i="14" s="1"/>
  <c r="D46" i="14"/>
  <c r="J46" i="14"/>
  <c r="F82" i="14"/>
  <c r="L82" i="14"/>
  <c r="I92" i="14"/>
  <c r="I110" i="14" s="1"/>
  <c r="O219" i="14"/>
  <c r="L147" i="14"/>
  <c r="E147" i="14"/>
  <c r="G116" i="14"/>
  <c r="C127" i="14"/>
  <c r="C143" i="14"/>
  <c r="C142" i="14" s="1"/>
  <c r="D82" i="14"/>
  <c r="K82" i="14"/>
  <c r="C88" i="14"/>
  <c r="C93" i="14"/>
  <c r="C97" i="14"/>
  <c r="C25" i="14"/>
  <c r="C104" i="14"/>
  <c r="C196" i="14"/>
  <c r="C195" i="14" s="1"/>
  <c r="C123" i="14"/>
  <c r="C60" i="14"/>
  <c r="C59" i="14" s="1"/>
  <c r="C73" i="14" s="1"/>
  <c r="C37" i="14"/>
  <c r="C163" i="14"/>
  <c r="C168" i="14"/>
  <c r="C175" i="14"/>
  <c r="C18" i="14"/>
  <c r="C47" i="14"/>
  <c r="C46" i="14" s="1"/>
  <c r="C14" i="14"/>
  <c r="C207" i="14"/>
  <c r="C206" i="14" s="1"/>
  <c r="C187" i="14"/>
  <c r="C159" i="14"/>
  <c r="C154" i="14" s="1"/>
  <c r="C119" i="14"/>
  <c r="C116" i="14" s="1"/>
  <c r="C135" i="14"/>
  <c r="D219" i="14" l="1"/>
  <c r="K110" i="14"/>
  <c r="E110" i="14"/>
  <c r="M110" i="14"/>
  <c r="E52" i="14"/>
  <c r="N52" i="14"/>
  <c r="L52" i="14"/>
  <c r="J52" i="14"/>
  <c r="H52" i="14"/>
  <c r="K219" i="14"/>
  <c r="L110" i="14"/>
  <c r="M52" i="14"/>
  <c r="C122" i="14"/>
  <c r="C147" i="14" s="1"/>
  <c r="C162" i="14"/>
  <c r="C219" i="14" s="1"/>
  <c r="H219" i="14"/>
  <c r="F147" i="14"/>
  <c r="D110" i="14"/>
  <c r="G147" i="14"/>
  <c r="F110" i="14"/>
  <c r="G110" i="14"/>
  <c r="C82" i="14"/>
  <c r="J110" i="14"/>
  <c r="G219" i="14"/>
  <c r="M147" i="14"/>
  <c r="L219" i="14"/>
  <c r="O52" i="14"/>
  <c r="D52" i="14"/>
  <c r="N147" i="14"/>
  <c r="I52" i="14"/>
  <c r="N219" i="14"/>
  <c r="C92" i="14"/>
  <c r="C13" i="14"/>
  <c r="C52" i="14" s="1"/>
  <c r="C110" i="14" l="1"/>
  <c r="C291" i="14" s="1"/>
</calcChain>
</file>

<file path=xl/sharedStrings.xml><?xml version="1.0" encoding="utf-8"?>
<sst xmlns="http://schemas.openxmlformats.org/spreadsheetml/2006/main" count="423" uniqueCount="229">
  <si>
    <t>Pomoći</t>
  </si>
  <si>
    <t>donacije</t>
  </si>
  <si>
    <t>65267 prihodi od osiguranja</t>
  </si>
  <si>
    <t>66312 donacija Zaklada</t>
  </si>
  <si>
    <t>Ukupno (po izvorima)</t>
  </si>
  <si>
    <t>Vlastiti prihodi</t>
  </si>
  <si>
    <t xml:space="preserve">Donacije </t>
  </si>
  <si>
    <t>Korisnik proračuna</t>
  </si>
  <si>
    <t>(proračunski/izvanproračunski)</t>
  </si>
  <si>
    <t>Račun 
rashoda/
izdatka</t>
  </si>
  <si>
    <t>Naziv računa</t>
  </si>
  <si>
    <t>materijalni i financijski rashodi</t>
  </si>
  <si>
    <t>ostali decentralizirani rashodi</t>
  </si>
  <si>
    <t>Prihodi za posebne namjene</t>
  </si>
  <si>
    <t>Prihodi za pos. namjene HZZ</t>
  </si>
  <si>
    <t>Državni proračun</t>
  </si>
  <si>
    <t>Županijski proračun</t>
  </si>
  <si>
    <t>Općinski proračuni</t>
  </si>
  <si>
    <t>Primici od osiguranja i od nef. Imovine</t>
  </si>
  <si>
    <t>PROCJENA
2024.</t>
  </si>
  <si>
    <t>službena putovanja</t>
  </si>
  <si>
    <t>stručno usavršavanje zapo.</t>
  </si>
  <si>
    <t>ostale privatni automob.u sl.</t>
  </si>
  <si>
    <t>uredski mat.,časopisi, čišć.</t>
  </si>
  <si>
    <t>materijal i sirovine</t>
  </si>
  <si>
    <t>energenti</t>
  </si>
  <si>
    <t>mat za tek održavanje</t>
  </si>
  <si>
    <t>sit inv</t>
  </si>
  <si>
    <t>htz oprema</t>
  </si>
  <si>
    <t>usluge telefona, pošte..</t>
  </si>
  <si>
    <t>prijevoz učenika putnika</t>
  </si>
  <si>
    <t>usluge tekućeg održavanja</t>
  </si>
  <si>
    <t>usluge informiranja</t>
  </si>
  <si>
    <t>komunalne usluge</t>
  </si>
  <si>
    <t>zakupnine i najamnine</t>
  </si>
  <si>
    <t>zdravstvene i veteri.usluge</t>
  </si>
  <si>
    <t>intelektualne i osobne uslu.</t>
  </si>
  <si>
    <t>računalne usluge</t>
  </si>
  <si>
    <t>ostele usl (tisak, čuvanje imov)</t>
  </si>
  <si>
    <t>osiguranje</t>
  </si>
  <si>
    <t>reprezentacija</t>
  </si>
  <si>
    <t>članarine</t>
  </si>
  <si>
    <t>upravne i administr.pristojbe</t>
  </si>
  <si>
    <t>ostali nespomen. prihodi</t>
  </si>
  <si>
    <t>bankarske usluge</t>
  </si>
  <si>
    <t>računal i ured.oprema,namješ</t>
  </si>
  <si>
    <t>sportska oprema</t>
  </si>
  <si>
    <t>knjige</t>
  </si>
  <si>
    <t>UKUPNO A/Tpr./Kpr.</t>
  </si>
  <si>
    <t>Sveukupno KP</t>
  </si>
  <si>
    <t>Gradski proračun</t>
  </si>
  <si>
    <t xml:space="preserve">Agencija za mobilost </t>
  </si>
  <si>
    <t>plaće bruto, redovan</t>
  </si>
  <si>
    <t>bto prekovremeni</t>
  </si>
  <si>
    <t>bto posebni uvjeti rada</t>
  </si>
  <si>
    <t>ostali rashodi za zaposlene</t>
  </si>
  <si>
    <t>doprinosi</t>
  </si>
  <si>
    <t>naknada troškova zaposlenima</t>
  </si>
  <si>
    <t>ostali nespomenuti rashodi</t>
  </si>
  <si>
    <t>Bruto plaće</t>
  </si>
  <si>
    <t>bruto presude</t>
  </si>
  <si>
    <t>Regres, bož, jubilarne, naknade</t>
  </si>
  <si>
    <t>Doprinosi ZO</t>
  </si>
  <si>
    <t>Doprinosi ZO - presuda</t>
  </si>
  <si>
    <t>Dopr. zapošljavanje presuda</t>
  </si>
  <si>
    <t>Službena putovanja</t>
  </si>
  <si>
    <t>Naknada za prijevoz (na posao)</t>
  </si>
  <si>
    <t>Stručno usavršavanje zaposl.</t>
  </si>
  <si>
    <t>Uredski mat, sred za čišć.</t>
  </si>
  <si>
    <t>mat i sirovine</t>
  </si>
  <si>
    <t>energija</t>
  </si>
  <si>
    <t>sitan inventar</t>
  </si>
  <si>
    <t>obvezni zdravstveni pregledi</t>
  </si>
  <si>
    <t>pristojbe i naknade</t>
  </si>
  <si>
    <t>troš.sudskih postupaka</t>
  </si>
  <si>
    <t>zatezne kamate</t>
  </si>
  <si>
    <t>ostali prihodi šk. zadruga</t>
  </si>
  <si>
    <t>prih od pruženih usluga</t>
  </si>
  <si>
    <t>prih od sufinanc cijene usluga</t>
  </si>
  <si>
    <t>pomoći od HZZ</t>
  </si>
  <si>
    <t>pom iz državnog proračuna</t>
  </si>
  <si>
    <t>pom iz župan. proračuna</t>
  </si>
  <si>
    <t>pom.iz grad proračuna</t>
  </si>
  <si>
    <t>pom.iz općinskog proračuna</t>
  </si>
  <si>
    <t>prih od prodaje stanova</t>
  </si>
  <si>
    <t>Prihodi od osiguranja</t>
  </si>
  <si>
    <t>Ostali prihodi</t>
  </si>
  <si>
    <t>plaće</t>
  </si>
  <si>
    <t>plaće za red.rad</t>
  </si>
  <si>
    <t>doprinosi na plaće</t>
  </si>
  <si>
    <t>doprinosi za ZO</t>
  </si>
  <si>
    <t>doprinosi za zapoš</t>
  </si>
  <si>
    <t>naknade troškova zaposlenima</t>
  </si>
  <si>
    <t>služb.putovanja</t>
  </si>
  <si>
    <t>naknade za prijevoz</t>
  </si>
  <si>
    <t>ostale naknade troškova zaposlenima</t>
  </si>
  <si>
    <t>rash za materijal i energiju</t>
  </si>
  <si>
    <t>uredski mat i mat.rash.</t>
  </si>
  <si>
    <t>sitni inventar</t>
  </si>
  <si>
    <t>rash za usluge</t>
  </si>
  <si>
    <t>usluge tekućeg i inv. odr.</t>
  </si>
  <si>
    <t>usluge promiđbe i informiranja</t>
  </si>
  <si>
    <t>zakupnine</t>
  </si>
  <si>
    <t>ost nespo.</t>
  </si>
  <si>
    <t>pristojbe</t>
  </si>
  <si>
    <t>parnični postupak</t>
  </si>
  <si>
    <t>ostali nespom.rash.</t>
  </si>
  <si>
    <t>postrojenja i oprema</t>
  </si>
  <si>
    <t>uredska oprema i namještaj</t>
  </si>
  <si>
    <t>POMOĆI</t>
  </si>
  <si>
    <t>plaće za redovan rad</t>
  </si>
  <si>
    <t>naknade</t>
  </si>
  <si>
    <t>doprinosi ZO</t>
  </si>
  <si>
    <t>doprinosi u slučaju nezapos</t>
  </si>
  <si>
    <t>prijevoz zaposlenika</t>
  </si>
  <si>
    <t>kotizacija za seminare</t>
  </si>
  <si>
    <t>privatni auto u sl.svrhe</t>
  </si>
  <si>
    <t>uredski mat, časop.,sred čiš</t>
  </si>
  <si>
    <t>mat za tek i inv održ</t>
  </si>
  <si>
    <t>usluge prijevoza</t>
  </si>
  <si>
    <t>zdravstvene usluge</t>
  </si>
  <si>
    <t>intelektualne usluge</t>
  </si>
  <si>
    <t>ostale usluge</t>
  </si>
  <si>
    <t>osobe van radnog odnosa</t>
  </si>
  <si>
    <t>naknada članovima povjer.</t>
  </si>
  <si>
    <t>premije osiguranja</t>
  </si>
  <si>
    <t>troškovi sudskih postupaka</t>
  </si>
  <si>
    <t>ostali nespomen.rashodi</t>
  </si>
  <si>
    <t>ostale naknade kućanstvima</t>
  </si>
  <si>
    <t>licence</t>
  </si>
  <si>
    <t>radio i tv prijemnici</t>
  </si>
  <si>
    <t>oprema za grijanje i hlađ.</t>
  </si>
  <si>
    <t>instr. Uređ i strojevi</t>
  </si>
  <si>
    <t>uređaji ost.namjene</t>
  </si>
  <si>
    <t>dodatna ulaganja na gr.obj.</t>
  </si>
  <si>
    <t>Pomoći EU</t>
  </si>
  <si>
    <t>plaće za redovan rad - POM</t>
  </si>
  <si>
    <t>doprinosi ZO - POM</t>
  </si>
  <si>
    <t>doprinosi u slučaju nezapos - POM</t>
  </si>
  <si>
    <t>prijevoz zaposlenika - POM</t>
  </si>
  <si>
    <t xml:space="preserve">Grad Pula </t>
  </si>
  <si>
    <t>Prihodi po posebnim propisima - sufinanciranje</t>
  </si>
  <si>
    <t>Materijal i sirovine - Grad Pula</t>
  </si>
  <si>
    <t>Materijal i sirovine - zaklada</t>
  </si>
  <si>
    <t xml:space="preserve">Materijal i sirovine - šk.shema </t>
  </si>
  <si>
    <t>Ravnatelj:</t>
  </si>
  <si>
    <t>Anita Mokorić Brščić, prof.</t>
  </si>
  <si>
    <t>_________________________________</t>
  </si>
  <si>
    <t>OPĆI DIO</t>
  </si>
  <si>
    <t>PRIHODI UKUPNO</t>
  </si>
  <si>
    <t>PRIHODI POSLOVANJA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</si>
  <si>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</si>
  <si>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</si>
  <si>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</si>
  <si>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</si>
  <si>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</si>
  <si>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</si>
  <si>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</si>
  <si>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naknade građanima i kućan.u novcu</t>
  </si>
  <si>
    <t>naknade građanima u novcu</t>
  </si>
  <si>
    <t>naknade građanima u naravi</t>
  </si>
  <si>
    <t>sistematski pregledi (1200)</t>
  </si>
  <si>
    <t>oprema za grijanje vent i hl</t>
  </si>
  <si>
    <t>usluge promidžbe i tiska</t>
  </si>
  <si>
    <t xml:space="preserve">Sveukupno </t>
  </si>
  <si>
    <t>PROCJENA
2025.</t>
  </si>
  <si>
    <t>PLAN 
2023.</t>
  </si>
  <si>
    <t>U Puli,15.09.2022.</t>
  </si>
  <si>
    <t>Osnovna škola "VERUDA PULA" Pula</t>
  </si>
  <si>
    <t>Program 4002 OBRAZOVANJE  DO STANDARDA</t>
  </si>
  <si>
    <r>
      <t xml:space="preserve">Aktivnost A402001 -  </t>
    </r>
    <r>
      <rPr>
        <b/>
        <sz val="10"/>
        <color indexed="10"/>
        <rFont val="Arial"/>
        <family val="2"/>
        <charset val="238"/>
      </rPr>
      <t>decentralizirane</t>
    </r>
    <r>
      <rPr>
        <b/>
        <sz val="10"/>
        <rFont val="Arial"/>
        <family val="2"/>
        <charset val="238"/>
      </rPr>
      <t xml:space="preserve"> funkcije osnovnoškolskog obrazovanja</t>
    </r>
  </si>
  <si>
    <r>
      <t xml:space="preserve">Aktivnost A402002  </t>
    </r>
    <r>
      <rPr>
        <b/>
        <sz val="10"/>
        <color indexed="10"/>
        <rFont val="Arial"/>
        <family val="2"/>
        <charset val="238"/>
      </rPr>
      <t xml:space="preserve"> Administrativno, tehničko i stručno osoblje</t>
    </r>
  </si>
  <si>
    <t>Program 4003 OBRAZOVANJE  IZNAD STANDARDA</t>
  </si>
  <si>
    <r>
      <t xml:space="preserve">Aktivnost A403002    </t>
    </r>
    <r>
      <rPr>
        <b/>
        <sz val="10"/>
        <color indexed="10"/>
        <rFont val="Arial"/>
        <family val="2"/>
        <charset val="238"/>
      </rPr>
      <t>produženi boravak</t>
    </r>
    <r>
      <rPr>
        <b/>
        <sz val="10"/>
        <rFont val="Arial"/>
        <family val="2"/>
        <charset val="238"/>
      </rPr>
      <t xml:space="preserve"> u osnovnim školama</t>
    </r>
  </si>
  <si>
    <r>
      <t xml:space="preserve">Aktivnost A403005  Redovni program odgoja i obrazovanja   </t>
    </r>
    <r>
      <rPr>
        <b/>
        <sz val="10"/>
        <color indexed="10"/>
        <rFont val="Arial"/>
        <family val="2"/>
        <charset val="238"/>
      </rPr>
      <t>višak iz 2022.</t>
    </r>
    <r>
      <rPr>
        <b/>
        <sz val="10"/>
        <rFont val="Arial"/>
        <family val="2"/>
        <charset val="238"/>
      </rPr>
      <t xml:space="preserve"> u osnovnim školama</t>
    </r>
  </si>
  <si>
    <r>
      <t xml:space="preserve">Aktivnost A403005      </t>
    </r>
    <r>
      <rPr>
        <b/>
        <sz val="10"/>
        <color indexed="10"/>
        <rFont val="Arial"/>
        <family val="2"/>
        <charset val="238"/>
      </rPr>
      <t>Redovni program</t>
    </r>
    <r>
      <rPr>
        <b/>
        <sz val="10"/>
        <rFont val="Arial"/>
        <family val="2"/>
        <charset val="238"/>
      </rPr>
      <t xml:space="preserve"> odgoja i obrazovanja</t>
    </r>
  </si>
  <si>
    <t>Aktivnost A403005      Redovni program odgoja i obrazovanja</t>
  </si>
  <si>
    <r>
      <t xml:space="preserve">Izvor 1.1.01 Opći prihodi i primici </t>
    </r>
    <r>
      <rPr>
        <b/>
        <sz val="10"/>
        <color indexed="10"/>
        <rFont val="Arial"/>
        <family val="2"/>
        <charset val="238"/>
      </rPr>
      <t xml:space="preserve">Građanski odgoj i higijena djevojčica </t>
    </r>
    <r>
      <rPr>
        <b/>
        <sz val="10"/>
        <rFont val="Arial"/>
        <family val="2"/>
        <charset val="238"/>
      </rPr>
      <t>u osnovnim školama</t>
    </r>
  </si>
  <si>
    <t>higijenski materijal, uredski mat...</t>
  </si>
  <si>
    <t>Program 4007 Socijalna skrb</t>
  </si>
  <si>
    <r>
      <t xml:space="preserve">Aktivnost A407001 Pomoć socijalno ugroženoj kategoriji građana </t>
    </r>
    <r>
      <rPr>
        <b/>
        <sz val="10"/>
        <color indexed="10"/>
        <rFont val="Arial"/>
        <family val="2"/>
        <charset val="238"/>
      </rPr>
      <t>socijalni program</t>
    </r>
  </si>
  <si>
    <r>
      <t>Tekući projekt T403011</t>
    </r>
    <r>
      <rPr>
        <b/>
        <sz val="10"/>
        <color indexed="10"/>
        <rFont val="Arial"/>
        <family val="2"/>
        <charset val="238"/>
      </rPr>
      <t xml:space="preserve">  ZAJEDNO DO ZNANJA IV</t>
    </r>
  </si>
  <si>
    <t>konverzijski tečaj: 7,53450</t>
  </si>
  <si>
    <t>podaci izraženi u eurima</t>
  </si>
  <si>
    <t>Rashodi za zaposlene</t>
  </si>
  <si>
    <t>Materijalni rashodi</t>
  </si>
  <si>
    <t>Financijski rashodi</t>
  </si>
  <si>
    <t>R. za nabavu proizved DI</t>
  </si>
  <si>
    <t>R. za nabavu neproizved DI</t>
  </si>
  <si>
    <t>Dod ulag na nefinanc imov</t>
  </si>
  <si>
    <t>Naknade građ i kućan.</t>
  </si>
  <si>
    <t>ostale naknade kućan.</t>
  </si>
  <si>
    <t>Prijedlog plana 
za 2023.</t>
  </si>
  <si>
    <t>Projekcija plana
za 2024.</t>
  </si>
  <si>
    <t>Projekcija plana 
za 2025.</t>
  </si>
  <si>
    <t>Izvor prihoda i primitaka</t>
  </si>
  <si>
    <t>Oznaka                           rač. iz                                      računskog                                         plana</t>
  </si>
  <si>
    <t>Opći prihodi i primici</t>
  </si>
  <si>
    <t>Prihodi od prodaje  nefinancijske imovine i nadoknade šteta s osnova osiguranja</t>
  </si>
  <si>
    <t>Namjenski primici od zaduživanja</t>
  </si>
  <si>
    <t>Ukupno prihodi i primici za 2023.</t>
  </si>
  <si>
    <t>Ukupno prihodi i primici za 2024.</t>
  </si>
  <si>
    <t>Ukupno prihodi i primici za 2025.</t>
  </si>
  <si>
    <t>Oznaka                                  rač. iz                                      računskog                                         plana</t>
  </si>
  <si>
    <t>63414 prihodi za ost nam HZZ</t>
  </si>
  <si>
    <t>63612 plaće MZO - tekuće pom</t>
  </si>
  <si>
    <t>63612 tekuće pom i drž pror</t>
  </si>
  <si>
    <t>63622 kapit pom i drž pror</t>
  </si>
  <si>
    <t>63613 tekuće pom i nenadl prorač</t>
  </si>
  <si>
    <t>65264 sufinanc, prih po pos prop</t>
  </si>
  <si>
    <t>65269 ostali prihodi, po pos prop</t>
  </si>
  <si>
    <t>66141 prih od prodaje proizvoda</t>
  </si>
  <si>
    <t>66151 prih od pruženih usluga</t>
  </si>
  <si>
    <t>66323 kapitalne donacije trg druš</t>
  </si>
  <si>
    <t>67111 prihodi za rashode poslova.  Grad Pula decentralizacija</t>
  </si>
  <si>
    <t>Naknade građanima i kućan.</t>
  </si>
  <si>
    <t>922 višak</t>
  </si>
  <si>
    <t>PRIHODI OD PRODAJE NEFINANCIJSKE IMOVINE</t>
  </si>
  <si>
    <t>RASHODI ZA NABAVU NEFINANCIJSKE IMOVINE</t>
  </si>
  <si>
    <t>UKUPAN DONOS VIŠKA / MANJKA IZ PRETHODNE(IH) GODINE</t>
  </si>
  <si>
    <t>VIŠAK / MANJAK IZ PRETHODNE(IH) GODINE KOJI ĆE SE RASPOREDITI / POKRITI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</si>
  <si>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</si>
  <si>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OŠ VERUDA PULA ZA 2023. I                                                                                                                                                PROJEKCIJA PLANA ZA  2024. I 2025. GODINU</t>
  </si>
  <si>
    <t>PLAN PRIHODA I PRIMITAKA OŠ VERUDA PULA</t>
  </si>
  <si>
    <t>službena putovanja - POM</t>
  </si>
  <si>
    <r>
      <t>Tekući projekt ____________</t>
    </r>
    <r>
      <rPr>
        <b/>
        <sz val="10"/>
        <color indexed="10"/>
        <rFont val="Arial"/>
        <family val="2"/>
        <charset val="238"/>
      </rPr>
      <t xml:space="preserve">  POMOĆNICI U NASTAVI - nakon 09. mj. 2023.g.</t>
    </r>
  </si>
  <si>
    <t>FINANCIJSKI PLAN OŠ VERUDA PULA  ZA 2023 GODINU</t>
  </si>
  <si>
    <t>Klasa: 400-01/22-01/08</t>
  </si>
  <si>
    <t>Urbroj:2168-01-22-04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</si>
</sst>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0"/>
      <color theme="2" tint="-0.249977111117893"/>
      <name val="Arial"/>
      <family val="2"/>
      <charset val="238"/>
    </font>
    <font>
      <b/>
      <i/>
      <sz val="10"/>
      <color theme="2" tint="-0.249977111117893"/>
      <name val="Arial"/>
      <family val="2"/>
      <charset val="238"/>
    </font>
    <font>
      <u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/>
    <xf numFmtId="3" fontId="1" fillId="0" borderId="7" xfId="0" quotePrefix="1" applyNumberFormat="1" applyFont="1" applyBorder="1" applyAlignment="1">
      <alignment horizontal="left"/>
    </xf>
    <xf numFmtId="3" fontId="2" fillId="0" borderId="8" xfId="0" applyNumberFormat="1" applyFont="1" applyBorder="1"/>
    <xf numFmtId="3" fontId="1" fillId="0" borderId="8" xfId="0" applyNumberFormat="1" applyFont="1" applyBorder="1"/>
    <xf numFmtId="3" fontId="2" fillId="0" borderId="8" xfId="0" applyNumberFormat="1" applyFont="1" applyBorder="1" applyAlignment="1">
      <alignment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wrapText="1"/>
    </xf>
    <xf numFmtId="3" fontId="1" fillId="0" borderId="0" xfId="0" quotePrefix="1" applyNumberFormat="1" applyFont="1" applyAlignment="1">
      <alignment horizontal="left"/>
    </xf>
    <xf numFmtId="3" fontId="4" fillId="0" borderId="0" xfId="0" quotePrefix="1" applyNumberFormat="1" applyFont="1" applyAlignment="1">
      <alignment horizontal="left"/>
    </xf>
    <xf numFmtId="3" fontId="4" fillId="0" borderId="0" xfId="0" quotePrefix="1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3" fontId="2" fillId="0" borderId="9" xfId="0" applyNumberFormat="1" applyFont="1" applyBorder="1"/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9" xfId="0" quotePrefix="1" applyFont="1" applyBorder="1" applyAlignment="1">
      <alignment horizontal="left"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quotePrefix="1" applyNumberFormat="1" applyFont="1" applyBorder="1" applyAlignment="1">
      <alignment horizontal="center" vertical="center"/>
    </xf>
    <xf numFmtId="3" fontId="1" fillId="0" borderId="9" xfId="0" quotePrefix="1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6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0" xfId="0" applyNumberFormat="1" applyFont="1"/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0" borderId="7" xfId="0" applyNumberFormat="1" applyFont="1" applyBorder="1"/>
    <xf numFmtId="3" fontId="7" fillId="0" borderId="0" xfId="0" applyNumberFormat="1" applyFont="1" applyAlignment="1">
      <alignment vertical="center"/>
    </xf>
    <xf numFmtId="3" fontId="1" fillId="0" borderId="0" xfId="0" quotePrefix="1" applyNumberFormat="1" applyFont="1" applyAlignment="1">
      <alignment horizontal="center" vertical="center"/>
    </xf>
    <xf numFmtId="3" fontId="1" fillId="0" borderId="0" xfId="0" quotePrefix="1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1" fillId="0" borderId="0" xfId="0" quotePrefix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quotePrefix="1" applyFont="1" applyBorder="1" applyAlignment="1">
      <alignment horizontal="left" vertical="center"/>
    </xf>
    <xf numFmtId="0" fontId="2" fillId="0" borderId="4" xfId="0" quotePrefix="1" applyFont="1" applyBorder="1" applyAlignment="1">
      <alignment horizontal="left" vertical="center"/>
    </xf>
    <xf numFmtId="4" fontId="1" fillId="0" borderId="0" xfId="0" applyNumberFormat="1" applyFont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0" fillId="0" borderId="0" xfId="0" quotePrefix="1" applyFont="1" applyFill="1"/>
    <xf numFmtId="3" fontId="11" fillId="0" borderId="0" xfId="0" quotePrefix="1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2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/>
    </xf>
    <xf numFmtId="4" fontId="1" fillId="0" borderId="9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1" fontId="1" fillId="0" borderId="4" xfId="0" applyNumberFormat="1" applyFont="1" applyBorder="1" applyAlignment="1">
      <alignment horizontal="center" vertical="center"/>
    </xf>
    <xf numFmtId="3" fontId="12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/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1" fontId="1" fillId="2" borderId="1" xfId="0" applyNumberFormat="1" applyFont="1" applyFill="1" applyBorder="1" applyAlignment="1">
      <alignment horizontal="right" vertical="top" wrapText="1"/>
    </xf>
    <xf numFmtId="1" fontId="1" fillId="2" borderId="2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left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/>
    <xf numFmtId="3" fontId="2" fillId="0" borderId="19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left" wrapText="1"/>
    </xf>
    <xf numFmtId="3" fontId="2" fillId="0" borderId="23" xfId="0" applyNumberFormat="1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1" fontId="2" fillId="0" borderId="27" xfId="0" applyNumberFormat="1" applyFont="1" applyBorder="1" applyAlignment="1">
      <alignment horizontal="left" wrapText="1"/>
    </xf>
    <xf numFmtId="3" fontId="2" fillId="0" borderId="28" xfId="0" applyNumberFormat="1" applyFont="1" applyBorder="1"/>
    <xf numFmtId="3" fontId="2" fillId="0" borderId="29" xfId="0" applyNumberFormat="1" applyFont="1" applyBorder="1"/>
    <xf numFmtId="3" fontId="2" fillId="0" borderId="30" xfId="0" applyNumberFormat="1" applyFont="1" applyBorder="1"/>
    <xf numFmtId="3" fontId="2" fillId="0" borderId="31" xfId="0" applyNumberFormat="1" applyFont="1" applyBorder="1"/>
    <xf numFmtId="1" fontId="2" fillId="0" borderId="32" xfId="0" applyNumberFormat="1" applyFont="1" applyBorder="1" applyAlignment="1">
      <alignment wrapText="1"/>
    </xf>
    <xf numFmtId="3" fontId="2" fillId="0" borderId="33" xfId="0" applyNumberFormat="1" applyFont="1" applyBorder="1"/>
    <xf numFmtId="3" fontId="2" fillId="0" borderId="34" xfId="0" applyNumberFormat="1" applyFont="1" applyBorder="1"/>
    <xf numFmtId="3" fontId="2" fillId="0" borderId="35" xfId="0" applyNumberFormat="1" applyFont="1" applyBorder="1"/>
    <xf numFmtId="3" fontId="2" fillId="0" borderId="36" xfId="0" applyNumberFormat="1" applyFont="1" applyBorder="1"/>
    <xf numFmtId="1" fontId="1" fillId="0" borderId="3" xfId="0" applyNumberFormat="1" applyFont="1" applyBorder="1" applyAlignment="1">
      <alignment wrapText="1"/>
    </xf>
    <xf numFmtId="3" fontId="1" fillId="0" borderId="14" xfId="0" applyNumberFormat="1" applyFont="1" applyBorder="1"/>
    <xf numFmtId="0" fontId="14" fillId="0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 applyProtection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left" vertical="center"/>
    </xf>
    <xf numFmtId="0" fontId="16" fillId="0" borderId="0" xfId="0" quotePrefix="1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quotePrefix="1" applyFont="1" applyBorder="1" applyAlignment="1">
      <alignment horizontal="left" vertical="center" wrapText="1"/>
    </xf>
    <xf numFmtId="0" fontId="19" fillId="0" borderId="0" xfId="0" quotePrefix="1" applyFont="1" applyBorder="1" applyAlignment="1">
      <alignment horizontal="left" vertical="center" wrapText="1"/>
    </xf>
    <xf numFmtId="0" fontId="18" fillId="0" borderId="0" xfId="0" quotePrefix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center" vertical="center"/>
    </xf>
    <xf numFmtId="3" fontId="21" fillId="0" borderId="0" xfId="0" applyNumberFormat="1" applyFont="1" applyFill="1" applyBorder="1" applyAlignment="1" applyProtection="1"/>
    <xf numFmtId="0" fontId="18" fillId="0" borderId="9" xfId="0" quotePrefix="1" applyFont="1" applyBorder="1" applyAlignment="1">
      <alignment horizontal="left" vertical="center" wrapText="1"/>
    </xf>
    <xf numFmtId="0" fontId="18" fillId="0" borderId="9" xfId="0" quotePrefix="1" applyFont="1" applyBorder="1" applyAlignment="1">
      <alignment horizontal="center" vertical="center" wrapText="1"/>
    </xf>
    <xf numFmtId="0" fontId="17" fillId="0" borderId="9" xfId="0" quotePrefix="1" applyNumberFormat="1" applyFont="1" applyFill="1" applyBorder="1" applyAlignment="1" applyProtection="1">
      <alignment horizontal="left" vertical="center"/>
    </xf>
    <xf numFmtId="0" fontId="14" fillId="0" borderId="0" xfId="0" quotePrefix="1" applyNumberFormat="1" applyFont="1" applyFill="1" applyBorder="1" applyAlignment="1" applyProtection="1">
      <alignment horizontal="center" vertical="center"/>
    </xf>
    <xf numFmtId="3" fontId="14" fillId="0" borderId="0" xfId="0" quotePrefix="1" applyNumberFormat="1" applyFont="1" applyFill="1" applyBorder="1" applyAlignment="1" applyProtection="1">
      <alignment horizontal="left"/>
    </xf>
    <xf numFmtId="3" fontId="17" fillId="0" borderId="0" xfId="0" quotePrefix="1" applyNumberFormat="1" applyFont="1" applyFill="1" applyBorder="1" applyAlignment="1" applyProtection="1">
      <alignment horizontal="left"/>
    </xf>
    <xf numFmtId="3" fontId="14" fillId="0" borderId="0" xfId="0" applyNumberFormat="1" applyFont="1" applyFill="1" applyBorder="1" applyAlignment="1" applyProtection="1"/>
    <xf numFmtId="3" fontId="17" fillId="0" borderId="0" xfId="0" quotePrefix="1" applyNumberFormat="1" applyFont="1" applyFill="1" applyBorder="1" applyAlignment="1" applyProtection="1">
      <alignment horizontal="left" wrapText="1"/>
    </xf>
    <xf numFmtId="3" fontId="17" fillId="0" borderId="0" xfId="0" applyNumberFormat="1" applyFont="1" applyFill="1" applyBorder="1" applyAlignment="1" applyProtection="1"/>
    <xf numFmtId="0" fontId="22" fillId="0" borderId="0" xfId="0" quotePrefix="1" applyFont="1" applyBorder="1" applyAlignment="1">
      <alignment horizontal="left" vertical="center"/>
    </xf>
    <xf numFmtId="3" fontId="14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/>
    <xf numFmtId="0" fontId="17" fillId="0" borderId="0" xfId="0" quotePrefix="1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 wrapText="1"/>
    </xf>
    <xf numFmtId="3" fontId="2" fillId="0" borderId="19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wrapText="1"/>
    </xf>
    <xf numFmtId="0" fontId="22" fillId="0" borderId="6" xfId="0" quotePrefix="1" applyFont="1" applyBorder="1" applyAlignment="1">
      <alignment horizontal="left" wrapText="1"/>
    </xf>
    <xf numFmtId="0" fontId="22" fillId="0" borderId="9" xfId="0" quotePrefix="1" applyFont="1" applyBorder="1" applyAlignment="1">
      <alignment horizontal="left" wrapText="1"/>
    </xf>
    <xf numFmtId="0" fontId="22" fillId="0" borderId="9" xfId="0" quotePrefix="1" applyFont="1" applyBorder="1" applyAlignment="1">
      <alignment horizontal="center" wrapText="1"/>
    </xf>
    <xf numFmtId="0" fontId="22" fillId="0" borderId="9" xfId="0" quotePrefix="1" applyNumberFormat="1" applyFont="1" applyFill="1" applyBorder="1" applyAlignment="1" applyProtection="1">
      <alignment horizontal="left"/>
    </xf>
    <xf numFmtId="0" fontId="17" fillId="3" borderId="5" xfId="0" applyNumberFormat="1" applyFont="1" applyFill="1" applyBorder="1" applyAlignment="1" applyProtection="1">
      <alignment horizontal="center" wrapText="1"/>
    </xf>
    <xf numFmtId="0" fontId="17" fillId="3" borderId="5" xfId="0" applyNumberFormat="1" applyFont="1" applyFill="1" applyBorder="1" applyAlignment="1" applyProtection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3" fontId="22" fillId="5" borderId="5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right"/>
    </xf>
    <xf numFmtId="0" fontId="15" fillId="5" borderId="6" xfId="0" applyFont="1" applyFill="1" applyBorder="1" applyAlignment="1">
      <alignment horizontal="left"/>
    </xf>
    <xf numFmtId="0" fontId="2" fillId="5" borderId="9" xfId="0" applyNumberFormat="1" applyFont="1" applyFill="1" applyBorder="1" applyAlignment="1" applyProtection="1"/>
    <xf numFmtId="3" fontId="22" fillId="0" borderId="5" xfId="0" applyNumberFormat="1" applyFont="1" applyFill="1" applyBorder="1" applyAlignment="1" applyProtection="1">
      <alignment horizontal="right" wrapText="1"/>
    </xf>
    <xf numFmtId="3" fontId="22" fillId="0" borderId="5" xfId="0" applyNumberFormat="1" applyFont="1" applyBorder="1" applyAlignment="1">
      <alignment horizontal="right"/>
    </xf>
    <xf numFmtId="3" fontId="22" fillId="5" borderId="5" xfId="0" applyNumberFormat="1" applyFont="1" applyFill="1" applyBorder="1" applyAlignment="1" applyProtection="1">
      <alignment horizontal="right" wrapText="1"/>
    </xf>
    <xf numFmtId="3" fontId="22" fillId="4" borderId="6" xfId="0" quotePrefix="1" applyNumberFormat="1" applyFont="1" applyFill="1" applyBorder="1" applyAlignment="1">
      <alignment horizontal="right"/>
    </xf>
    <xf numFmtId="3" fontId="22" fillId="4" borderId="5" xfId="0" applyNumberFormat="1" applyFont="1" applyFill="1" applyBorder="1" applyAlignment="1" applyProtection="1">
      <alignment horizontal="right" wrapText="1"/>
    </xf>
    <xf numFmtId="3" fontId="22" fillId="5" borderId="6" xfId="0" quotePrefix="1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3" fillId="0" borderId="0" xfId="0" quotePrefix="1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3" fontId="28" fillId="0" borderId="0" xfId="0" applyNumberFormat="1" applyFont="1" applyBorder="1" applyAlignment="1">
      <alignment horizontal="right" vertical="center" wrapText="1"/>
    </xf>
    <xf numFmtId="3" fontId="28" fillId="0" borderId="0" xfId="0" applyNumberFormat="1" applyFont="1" applyAlignment="1">
      <alignment vertical="center"/>
    </xf>
    <xf numFmtId="3" fontId="28" fillId="0" borderId="4" xfId="0" applyNumberFormat="1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3" fillId="0" borderId="0" xfId="0" quotePrefix="1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/>
    <xf numFmtId="0" fontId="15" fillId="0" borderId="6" xfId="0" applyNumberFormat="1" applyFont="1" applyFill="1" applyBorder="1" applyAlignment="1" applyProtection="1">
      <alignment horizontal="left" wrapText="1"/>
    </xf>
    <xf numFmtId="0" fontId="3" fillId="0" borderId="9" xfId="0" applyNumberFormat="1" applyFont="1" applyFill="1" applyBorder="1" applyAlignment="1" applyProtection="1">
      <alignment wrapText="1"/>
    </xf>
    <xf numFmtId="0" fontId="15" fillId="5" borderId="6" xfId="0" quotePrefix="1" applyNumberFormat="1" applyFont="1" applyFill="1" applyBorder="1" applyAlignment="1" applyProtection="1">
      <alignment horizontal="left" wrapText="1"/>
    </xf>
    <xf numFmtId="0" fontId="3" fillId="5" borderId="9" xfId="0" applyNumberFormat="1" applyFont="1" applyFill="1" applyBorder="1" applyAlignment="1" applyProtection="1">
      <alignment wrapText="1"/>
    </xf>
    <xf numFmtId="0" fontId="15" fillId="0" borderId="6" xfId="0" quotePrefix="1" applyNumberFormat="1" applyFont="1" applyFill="1" applyBorder="1" applyAlignment="1" applyProtection="1">
      <alignment horizontal="left" wrapText="1"/>
    </xf>
    <xf numFmtId="0" fontId="22" fillId="5" borderId="6" xfId="0" applyNumberFormat="1" applyFont="1" applyFill="1" applyBorder="1" applyAlignment="1" applyProtection="1">
      <alignment horizontal="left" wrapText="1"/>
    </xf>
    <xf numFmtId="0" fontId="22" fillId="5" borderId="9" xfId="0" applyNumberFormat="1" applyFont="1" applyFill="1" applyBorder="1" applyAlignment="1" applyProtection="1">
      <alignment horizontal="left" wrapText="1"/>
    </xf>
    <xf numFmtId="0" fontId="22" fillId="5" borderId="13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5" fillId="5" borderId="6" xfId="0" applyNumberFormat="1" applyFont="1" applyFill="1" applyBorder="1" applyAlignment="1" applyProtection="1">
      <alignment horizontal="left" wrapText="1"/>
    </xf>
    <xf numFmtId="0" fontId="2" fillId="5" borderId="9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15" fillId="0" borderId="6" xfId="0" quotePrefix="1" applyFont="1" applyFill="1" applyBorder="1" applyAlignment="1">
      <alignment horizontal="left"/>
    </xf>
    <xf numFmtId="0" fontId="2" fillId="0" borderId="9" xfId="0" applyNumberFormat="1" applyFont="1" applyFill="1" applyBorder="1" applyAlignment="1" applyProtection="1">
      <alignment wrapText="1"/>
    </xf>
    <xf numFmtId="0" fontId="15" fillId="0" borderId="6" xfId="0" quotePrefix="1" applyFont="1" applyBorder="1" applyAlignment="1">
      <alignment horizontal="left"/>
    </xf>
    <xf numFmtId="0" fontId="22" fillId="4" borderId="6" xfId="0" applyNumberFormat="1" applyFont="1" applyFill="1" applyBorder="1" applyAlignment="1" applyProtection="1">
      <alignment horizontal="left" wrapText="1"/>
    </xf>
    <xf numFmtId="0" fontId="22" fillId="4" borderId="9" xfId="0" applyNumberFormat="1" applyFont="1" applyFill="1" applyBorder="1" applyAlignment="1" applyProtection="1">
      <alignment horizontal="left" wrapText="1"/>
    </xf>
    <xf numFmtId="0" fontId="22" fillId="4" borderId="13" xfId="0" applyNumberFormat="1" applyFont="1" applyFill="1" applyBorder="1" applyAlignment="1" applyProtection="1">
      <alignment horizontal="left" wrapText="1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3" fillId="0" borderId="7" xfId="0" quotePrefix="1" applyNumberFormat="1" applyFont="1" applyFill="1" applyBorder="1" applyAlignment="1" applyProtection="1">
      <alignment horizontal="left" wrapText="1"/>
    </xf>
    <xf numFmtId="0" fontId="23" fillId="0" borderId="7" xfId="0" applyNumberFormat="1" applyFont="1" applyFill="1" applyBorder="1" applyAlignment="1" applyProtection="1">
      <alignment wrapText="1"/>
    </xf>
    <xf numFmtId="0" fontId="1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quotePrefix="1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/>
    <xf numFmtId="3" fontId="1" fillId="0" borderId="0" xfId="0" quotePrefix="1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zoomScaleNormal="100" workbookViewId="0">
      <selection activeCell="F9" sqref="F9"/>
    </sheetView>
  </sheetViews>
  <sheetFormatPr defaultColWidth="11.42578125" defaultRowHeight="12.75" x14ac:dyDescent="0.2"/>
  <cols>
    <col min="1" max="2" width="4.28515625" style="101" customWidth="1"/>
    <col min="3" max="3" width="5.5703125" style="101" customWidth="1"/>
    <col min="4" max="4" width="5.28515625" style="205" customWidth="1"/>
    <col min="5" max="5" width="44.7109375" style="101" customWidth="1"/>
    <col min="6" max="6" width="15.85546875" style="101" bestFit="1" customWidth="1"/>
    <col min="7" max="7" width="17.28515625" style="101" customWidth="1"/>
    <col min="8" max="8" width="16.7109375" style="101" customWidth="1"/>
    <col min="9" max="9" width="11.42578125" style="101"/>
    <col min="10" max="10" width="16.28515625" style="101" bestFit="1" customWidth="1"/>
    <col min="11" max="11" width="21.7109375" style="101" bestFit="1" customWidth="1"/>
    <col min="12" max="256" width="11.42578125" style="101"/>
    <col min="257" max="258" width="4.28515625" style="101" customWidth="1"/>
    <col min="259" max="259" width="5.5703125" style="101" customWidth="1"/>
    <col min="260" max="260" width="5.28515625" style="101" customWidth="1"/>
    <col min="261" max="261" width="44.7109375" style="101" customWidth="1"/>
    <col min="262" max="262" width="15.85546875" style="101" bestFit="1" customWidth="1"/>
    <col min="263" max="263" width="17.28515625" style="101" customWidth="1"/>
    <col min="264" max="264" width="16.7109375" style="101" customWidth="1"/>
    <col min="265" max="265" width="11.42578125" style="101"/>
    <col min="266" max="266" width="16.28515625" style="101" bestFit="1" customWidth="1"/>
    <col min="267" max="267" width="21.7109375" style="101" bestFit="1" customWidth="1"/>
    <col min="268" max="512" width="11.42578125" style="101"/>
    <col min="513" max="514" width="4.28515625" style="101" customWidth="1"/>
    <col min="515" max="515" width="5.5703125" style="101" customWidth="1"/>
    <col min="516" max="516" width="5.28515625" style="101" customWidth="1"/>
    <col min="517" max="517" width="44.7109375" style="101" customWidth="1"/>
    <col min="518" max="518" width="15.85546875" style="101" bestFit="1" customWidth="1"/>
    <col min="519" max="519" width="17.28515625" style="101" customWidth="1"/>
    <col min="520" max="520" width="16.7109375" style="101" customWidth="1"/>
    <col min="521" max="521" width="11.42578125" style="101"/>
    <col min="522" max="522" width="16.28515625" style="101" bestFit="1" customWidth="1"/>
    <col min="523" max="523" width="21.7109375" style="101" bestFit="1" customWidth="1"/>
    <col min="524" max="768" width="11.42578125" style="101"/>
    <col min="769" max="770" width="4.28515625" style="101" customWidth="1"/>
    <col min="771" max="771" width="5.5703125" style="101" customWidth="1"/>
    <col min="772" max="772" width="5.28515625" style="101" customWidth="1"/>
    <col min="773" max="773" width="44.7109375" style="101" customWidth="1"/>
    <col min="774" max="774" width="15.85546875" style="101" bestFit="1" customWidth="1"/>
    <col min="775" max="775" width="17.28515625" style="101" customWidth="1"/>
    <col min="776" max="776" width="16.7109375" style="101" customWidth="1"/>
    <col min="777" max="777" width="11.42578125" style="101"/>
    <col min="778" max="778" width="16.28515625" style="101" bestFit="1" customWidth="1"/>
    <col min="779" max="779" width="21.7109375" style="101" bestFit="1" customWidth="1"/>
    <col min="780" max="1024" width="11.42578125" style="101"/>
    <col min="1025" max="1026" width="4.28515625" style="101" customWidth="1"/>
    <col min="1027" max="1027" width="5.5703125" style="101" customWidth="1"/>
    <col min="1028" max="1028" width="5.28515625" style="101" customWidth="1"/>
    <col min="1029" max="1029" width="44.7109375" style="101" customWidth="1"/>
    <col min="1030" max="1030" width="15.85546875" style="101" bestFit="1" customWidth="1"/>
    <col min="1031" max="1031" width="17.28515625" style="101" customWidth="1"/>
    <col min="1032" max="1032" width="16.7109375" style="101" customWidth="1"/>
    <col min="1033" max="1033" width="11.42578125" style="101"/>
    <col min="1034" max="1034" width="16.28515625" style="101" bestFit="1" customWidth="1"/>
    <col min="1035" max="1035" width="21.7109375" style="101" bestFit="1" customWidth="1"/>
    <col min="1036" max="1280" width="11.42578125" style="101"/>
    <col min="1281" max="1282" width="4.28515625" style="101" customWidth="1"/>
    <col min="1283" max="1283" width="5.5703125" style="101" customWidth="1"/>
    <col min="1284" max="1284" width="5.28515625" style="101" customWidth="1"/>
    <col min="1285" max="1285" width="44.7109375" style="101" customWidth="1"/>
    <col min="1286" max="1286" width="15.85546875" style="101" bestFit="1" customWidth="1"/>
    <col min="1287" max="1287" width="17.28515625" style="101" customWidth="1"/>
    <col min="1288" max="1288" width="16.7109375" style="101" customWidth="1"/>
    <col min="1289" max="1289" width="11.42578125" style="101"/>
    <col min="1290" max="1290" width="16.28515625" style="101" bestFit="1" customWidth="1"/>
    <col min="1291" max="1291" width="21.7109375" style="101" bestFit="1" customWidth="1"/>
    <col min="1292" max="1536" width="11.42578125" style="101"/>
    <col min="1537" max="1538" width="4.28515625" style="101" customWidth="1"/>
    <col min="1539" max="1539" width="5.5703125" style="101" customWidth="1"/>
    <col min="1540" max="1540" width="5.28515625" style="101" customWidth="1"/>
    <col min="1541" max="1541" width="44.7109375" style="101" customWidth="1"/>
    <col min="1542" max="1542" width="15.85546875" style="101" bestFit="1" customWidth="1"/>
    <col min="1543" max="1543" width="17.28515625" style="101" customWidth="1"/>
    <col min="1544" max="1544" width="16.7109375" style="101" customWidth="1"/>
    <col min="1545" max="1545" width="11.42578125" style="101"/>
    <col min="1546" max="1546" width="16.28515625" style="101" bestFit="1" customWidth="1"/>
    <col min="1547" max="1547" width="21.7109375" style="101" bestFit="1" customWidth="1"/>
    <col min="1548" max="1792" width="11.42578125" style="101"/>
    <col min="1793" max="1794" width="4.28515625" style="101" customWidth="1"/>
    <col min="1795" max="1795" width="5.5703125" style="101" customWidth="1"/>
    <col min="1796" max="1796" width="5.28515625" style="101" customWidth="1"/>
    <col min="1797" max="1797" width="44.7109375" style="101" customWidth="1"/>
    <col min="1798" max="1798" width="15.85546875" style="101" bestFit="1" customWidth="1"/>
    <col min="1799" max="1799" width="17.28515625" style="101" customWidth="1"/>
    <col min="1800" max="1800" width="16.7109375" style="101" customWidth="1"/>
    <col min="1801" max="1801" width="11.42578125" style="101"/>
    <col min="1802" max="1802" width="16.28515625" style="101" bestFit="1" customWidth="1"/>
    <col min="1803" max="1803" width="21.7109375" style="101" bestFit="1" customWidth="1"/>
    <col min="1804" max="2048" width="11.42578125" style="101"/>
    <col min="2049" max="2050" width="4.28515625" style="101" customWidth="1"/>
    <col min="2051" max="2051" width="5.5703125" style="101" customWidth="1"/>
    <col min="2052" max="2052" width="5.28515625" style="101" customWidth="1"/>
    <col min="2053" max="2053" width="44.7109375" style="101" customWidth="1"/>
    <col min="2054" max="2054" width="15.85546875" style="101" bestFit="1" customWidth="1"/>
    <col min="2055" max="2055" width="17.28515625" style="101" customWidth="1"/>
    <col min="2056" max="2056" width="16.7109375" style="101" customWidth="1"/>
    <col min="2057" max="2057" width="11.42578125" style="101"/>
    <col min="2058" max="2058" width="16.28515625" style="101" bestFit="1" customWidth="1"/>
    <col min="2059" max="2059" width="21.7109375" style="101" bestFit="1" customWidth="1"/>
    <col min="2060" max="2304" width="11.42578125" style="101"/>
    <col min="2305" max="2306" width="4.28515625" style="101" customWidth="1"/>
    <col min="2307" max="2307" width="5.5703125" style="101" customWidth="1"/>
    <col min="2308" max="2308" width="5.28515625" style="101" customWidth="1"/>
    <col min="2309" max="2309" width="44.7109375" style="101" customWidth="1"/>
    <col min="2310" max="2310" width="15.85546875" style="101" bestFit="1" customWidth="1"/>
    <col min="2311" max="2311" width="17.28515625" style="101" customWidth="1"/>
    <col min="2312" max="2312" width="16.7109375" style="101" customWidth="1"/>
    <col min="2313" max="2313" width="11.42578125" style="101"/>
    <col min="2314" max="2314" width="16.28515625" style="101" bestFit="1" customWidth="1"/>
    <col min="2315" max="2315" width="21.7109375" style="101" bestFit="1" customWidth="1"/>
    <col min="2316" max="2560" width="11.42578125" style="101"/>
    <col min="2561" max="2562" width="4.28515625" style="101" customWidth="1"/>
    <col min="2563" max="2563" width="5.5703125" style="101" customWidth="1"/>
    <col min="2564" max="2564" width="5.28515625" style="101" customWidth="1"/>
    <col min="2565" max="2565" width="44.7109375" style="101" customWidth="1"/>
    <col min="2566" max="2566" width="15.85546875" style="101" bestFit="1" customWidth="1"/>
    <col min="2567" max="2567" width="17.28515625" style="101" customWidth="1"/>
    <col min="2568" max="2568" width="16.7109375" style="101" customWidth="1"/>
    <col min="2569" max="2569" width="11.42578125" style="101"/>
    <col min="2570" max="2570" width="16.28515625" style="101" bestFit="1" customWidth="1"/>
    <col min="2571" max="2571" width="21.7109375" style="101" bestFit="1" customWidth="1"/>
    <col min="2572" max="2816" width="11.42578125" style="101"/>
    <col min="2817" max="2818" width="4.28515625" style="101" customWidth="1"/>
    <col min="2819" max="2819" width="5.5703125" style="101" customWidth="1"/>
    <col min="2820" max="2820" width="5.28515625" style="101" customWidth="1"/>
    <col min="2821" max="2821" width="44.7109375" style="101" customWidth="1"/>
    <col min="2822" max="2822" width="15.85546875" style="101" bestFit="1" customWidth="1"/>
    <col min="2823" max="2823" width="17.28515625" style="101" customWidth="1"/>
    <col min="2824" max="2824" width="16.7109375" style="101" customWidth="1"/>
    <col min="2825" max="2825" width="11.42578125" style="101"/>
    <col min="2826" max="2826" width="16.28515625" style="101" bestFit="1" customWidth="1"/>
    <col min="2827" max="2827" width="21.7109375" style="101" bestFit="1" customWidth="1"/>
    <col min="2828" max="3072" width="11.42578125" style="101"/>
    <col min="3073" max="3074" width="4.28515625" style="101" customWidth="1"/>
    <col min="3075" max="3075" width="5.5703125" style="101" customWidth="1"/>
    <col min="3076" max="3076" width="5.28515625" style="101" customWidth="1"/>
    <col min="3077" max="3077" width="44.7109375" style="101" customWidth="1"/>
    <col min="3078" max="3078" width="15.85546875" style="101" bestFit="1" customWidth="1"/>
    <col min="3079" max="3079" width="17.28515625" style="101" customWidth="1"/>
    <col min="3080" max="3080" width="16.7109375" style="101" customWidth="1"/>
    <col min="3081" max="3081" width="11.42578125" style="101"/>
    <col min="3082" max="3082" width="16.28515625" style="101" bestFit="1" customWidth="1"/>
    <col min="3083" max="3083" width="21.7109375" style="101" bestFit="1" customWidth="1"/>
    <col min="3084" max="3328" width="11.42578125" style="101"/>
    <col min="3329" max="3330" width="4.28515625" style="101" customWidth="1"/>
    <col min="3331" max="3331" width="5.5703125" style="101" customWidth="1"/>
    <col min="3332" max="3332" width="5.28515625" style="101" customWidth="1"/>
    <col min="3333" max="3333" width="44.7109375" style="101" customWidth="1"/>
    <col min="3334" max="3334" width="15.85546875" style="101" bestFit="1" customWidth="1"/>
    <col min="3335" max="3335" width="17.28515625" style="101" customWidth="1"/>
    <col min="3336" max="3336" width="16.7109375" style="101" customWidth="1"/>
    <col min="3337" max="3337" width="11.42578125" style="101"/>
    <col min="3338" max="3338" width="16.28515625" style="101" bestFit="1" customWidth="1"/>
    <col min="3339" max="3339" width="21.7109375" style="101" bestFit="1" customWidth="1"/>
    <col min="3340" max="3584" width="11.42578125" style="101"/>
    <col min="3585" max="3586" width="4.28515625" style="101" customWidth="1"/>
    <col min="3587" max="3587" width="5.5703125" style="101" customWidth="1"/>
    <col min="3588" max="3588" width="5.28515625" style="101" customWidth="1"/>
    <col min="3589" max="3589" width="44.7109375" style="101" customWidth="1"/>
    <col min="3590" max="3590" width="15.85546875" style="101" bestFit="1" customWidth="1"/>
    <col min="3591" max="3591" width="17.28515625" style="101" customWidth="1"/>
    <col min="3592" max="3592" width="16.7109375" style="101" customWidth="1"/>
    <col min="3593" max="3593" width="11.42578125" style="101"/>
    <col min="3594" max="3594" width="16.28515625" style="101" bestFit="1" customWidth="1"/>
    <col min="3595" max="3595" width="21.7109375" style="101" bestFit="1" customWidth="1"/>
    <col min="3596" max="3840" width="11.42578125" style="101"/>
    <col min="3841" max="3842" width="4.28515625" style="101" customWidth="1"/>
    <col min="3843" max="3843" width="5.5703125" style="101" customWidth="1"/>
    <col min="3844" max="3844" width="5.28515625" style="101" customWidth="1"/>
    <col min="3845" max="3845" width="44.7109375" style="101" customWidth="1"/>
    <col min="3846" max="3846" width="15.85546875" style="101" bestFit="1" customWidth="1"/>
    <col min="3847" max="3847" width="17.28515625" style="101" customWidth="1"/>
    <col min="3848" max="3848" width="16.7109375" style="101" customWidth="1"/>
    <col min="3849" max="3849" width="11.42578125" style="101"/>
    <col min="3850" max="3850" width="16.28515625" style="101" bestFit="1" customWidth="1"/>
    <col min="3851" max="3851" width="21.7109375" style="101" bestFit="1" customWidth="1"/>
    <col min="3852" max="4096" width="11.42578125" style="101"/>
    <col min="4097" max="4098" width="4.28515625" style="101" customWidth="1"/>
    <col min="4099" max="4099" width="5.5703125" style="101" customWidth="1"/>
    <col min="4100" max="4100" width="5.28515625" style="101" customWidth="1"/>
    <col min="4101" max="4101" width="44.7109375" style="101" customWidth="1"/>
    <col min="4102" max="4102" width="15.85546875" style="101" bestFit="1" customWidth="1"/>
    <col min="4103" max="4103" width="17.28515625" style="101" customWidth="1"/>
    <col min="4104" max="4104" width="16.7109375" style="101" customWidth="1"/>
    <col min="4105" max="4105" width="11.42578125" style="101"/>
    <col min="4106" max="4106" width="16.28515625" style="101" bestFit="1" customWidth="1"/>
    <col min="4107" max="4107" width="21.7109375" style="101" bestFit="1" customWidth="1"/>
    <col min="4108" max="4352" width="11.42578125" style="101"/>
    <col min="4353" max="4354" width="4.28515625" style="101" customWidth="1"/>
    <col min="4355" max="4355" width="5.5703125" style="101" customWidth="1"/>
    <col min="4356" max="4356" width="5.28515625" style="101" customWidth="1"/>
    <col min="4357" max="4357" width="44.7109375" style="101" customWidth="1"/>
    <col min="4358" max="4358" width="15.85546875" style="101" bestFit="1" customWidth="1"/>
    <col min="4359" max="4359" width="17.28515625" style="101" customWidth="1"/>
    <col min="4360" max="4360" width="16.7109375" style="101" customWidth="1"/>
    <col min="4361" max="4361" width="11.42578125" style="101"/>
    <col min="4362" max="4362" width="16.28515625" style="101" bestFit="1" customWidth="1"/>
    <col min="4363" max="4363" width="21.7109375" style="101" bestFit="1" customWidth="1"/>
    <col min="4364" max="4608" width="11.42578125" style="101"/>
    <col min="4609" max="4610" width="4.28515625" style="101" customWidth="1"/>
    <col min="4611" max="4611" width="5.5703125" style="101" customWidth="1"/>
    <col min="4612" max="4612" width="5.28515625" style="101" customWidth="1"/>
    <col min="4613" max="4613" width="44.7109375" style="101" customWidth="1"/>
    <col min="4614" max="4614" width="15.85546875" style="101" bestFit="1" customWidth="1"/>
    <col min="4615" max="4615" width="17.28515625" style="101" customWidth="1"/>
    <col min="4616" max="4616" width="16.7109375" style="101" customWidth="1"/>
    <col min="4617" max="4617" width="11.42578125" style="101"/>
    <col min="4618" max="4618" width="16.28515625" style="101" bestFit="1" customWidth="1"/>
    <col min="4619" max="4619" width="21.7109375" style="101" bestFit="1" customWidth="1"/>
    <col min="4620" max="4864" width="11.42578125" style="101"/>
    <col min="4865" max="4866" width="4.28515625" style="101" customWidth="1"/>
    <col min="4867" max="4867" width="5.5703125" style="101" customWidth="1"/>
    <col min="4868" max="4868" width="5.28515625" style="101" customWidth="1"/>
    <col min="4869" max="4869" width="44.7109375" style="101" customWidth="1"/>
    <col min="4870" max="4870" width="15.85546875" style="101" bestFit="1" customWidth="1"/>
    <col min="4871" max="4871" width="17.28515625" style="101" customWidth="1"/>
    <col min="4872" max="4872" width="16.7109375" style="101" customWidth="1"/>
    <col min="4873" max="4873" width="11.42578125" style="101"/>
    <col min="4874" max="4874" width="16.28515625" style="101" bestFit="1" customWidth="1"/>
    <col min="4875" max="4875" width="21.7109375" style="101" bestFit="1" customWidth="1"/>
    <col min="4876" max="5120" width="11.42578125" style="101"/>
    <col min="5121" max="5122" width="4.28515625" style="101" customWidth="1"/>
    <col min="5123" max="5123" width="5.5703125" style="101" customWidth="1"/>
    <col min="5124" max="5124" width="5.28515625" style="101" customWidth="1"/>
    <col min="5125" max="5125" width="44.7109375" style="101" customWidth="1"/>
    <col min="5126" max="5126" width="15.85546875" style="101" bestFit="1" customWidth="1"/>
    <col min="5127" max="5127" width="17.28515625" style="101" customWidth="1"/>
    <col min="5128" max="5128" width="16.7109375" style="101" customWidth="1"/>
    <col min="5129" max="5129" width="11.42578125" style="101"/>
    <col min="5130" max="5130" width="16.28515625" style="101" bestFit="1" customWidth="1"/>
    <col min="5131" max="5131" width="21.7109375" style="101" bestFit="1" customWidth="1"/>
    <col min="5132" max="5376" width="11.42578125" style="101"/>
    <col min="5377" max="5378" width="4.28515625" style="101" customWidth="1"/>
    <col min="5379" max="5379" width="5.5703125" style="101" customWidth="1"/>
    <col min="5380" max="5380" width="5.28515625" style="101" customWidth="1"/>
    <col min="5381" max="5381" width="44.7109375" style="101" customWidth="1"/>
    <col min="5382" max="5382" width="15.85546875" style="101" bestFit="1" customWidth="1"/>
    <col min="5383" max="5383" width="17.28515625" style="101" customWidth="1"/>
    <col min="5384" max="5384" width="16.7109375" style="101" customWidth="1"/>
    <col min="5385" max="5385" width="11.42578125" style="101"/>
    <col min="5386" max="5386" width="16.28515625" style="101" bestFit="1" customWidth="1"/>
    <col min="5387" max="5387" width="21.7109375" style="101" bestFit="1" customWidth="1"/>
    <col min="5388" max="5632" width="11.42578125" style="101"/>
    <col min="5633" max="5634" width="4.28515625" style="101" customWidth="1"/>
    <col min="5635" max="5635" width="5.5703125" style="101" customWidth="1"/>
    <col min="5636" max="5636" width="5.28515625" style="101" customWidth="1"/>
    <col min="5637" max="5637" width="44.7109375" style="101" customWidth="1"/>
    <col min="5638" max="5638" width="15.85546875" style="101" bestFit="1" customWidth="1"/>
    <col min="5639" max="5639" width="17.28515625" style="101" customWidth="1"/>
    <col min="5640" max="5640" width="16.7109375" style="101" customWidth="1"/>
    <col min="5641" max="5641" width="11.42578125" style="101"/>
    <col min="5642" max="5642" width="16.28515625" style="101" bestFit="1" customWidth="1"/>
    <col min="5643" max="5643" width="21.7109375" style="101" bestFit="1" customWidth="1"/>
    <col min="5644" max="5888" width="11.42578125" style="101"/>
    <col min="5889" max="5890" width="4.28515625" style="101" customWidth="1"/>
    <col min="5891" max="5891" width="5.5703125" style="101" customWidth="1"/>
    <col min="5892" max="5892" width="5.28515625" style="101" customWidth="1"/>
    <col min="5893" max="5893" width="44.7109375" style="101" customWidth="1"/>
    <col min="5894" max="5894" width="15.85546875" style="101" bestFit="1" customWidth="1"/>
    <col min="5895" max="5895" width="17.28515625" style="101" customWidth="1"/>
    <col min="5896" max="5896" width="16.7109375" style="101" customWidth="1"/>
    <col min="5897" max="5897" width="11.42578125" style="101"/>
    <col min="5898" max="5898" width="16.28515625" style="101" bestFit="1" customWidth="1"/>
    <col min="5899" max="5899" width="21.7109375" style="101" bestFit="1" customWidth="1"/>
    <col min="5900" max="6144" width="11.42578125" style="101"/>
    <col min="6145" max="6146" width="4.28515625" style="101" customWidth="1"/>
    <col min="6147" max="6147" width="5.5703125" style="101" customWidth="1"/>
    <col min="6148" max="6148" width="5.28515625" style="101" customWidth="1"/>
    <col min="6149" max="6149" width="44.7109375" style="101" customWidth="1"/>
    <col min="6150" max="6150" width="15.85546875" style="101" bestFit="1" customWidth="1"/>
    <col min="6151" max="6151" width="17.28515625" style="101" customWidth="1"/>
    <col min="6152" max="6152" width="16.7109375" style="101" customWidth="1"/>
    <col min="6153" max="6153" width="11.42578125" style="101"/>
    <col min="6154" max="6154" width="16.28515625" style="101" bestFit="1" customWidth="1"/>
    <col min="6155" max="6155" width="21.7109375" style="101" bestFit="1" customWidth="1"/>
    <col min="6156" max="6400" width="11.42578125" style="101"/>
    <col min="6401" max="6402" width="4.28515625" style="101" customWidth="1"/>
    <col min="6403" max="6403" width="5.5703125" style="101" customWidth="1"/>
    <col min="6404" max="6404" width="5.28515625" style="101" customWidth="1"/>
    <col min="6405" max="6405" width="44.7109375" style="101" customWidth="1"/>
    <col min="6406" max="6406" width="15.85546875" style="101" bestFit="1" customWidth="1"/>
    <col min="6407" max="6407" width="17.28515625" style="101" customWidth="1"/>
    <col min="6408" max="6408" width="16.7109375" style="101" customWidth="1"/>
    <col min="6409" max="6409" width="11.42578125" style="101"/>
    <col min="6410" max="6410" width="16.28515625" style="101" bestFit="1" customWidth="1"/>
    <col min="6411" max="6411" width="21.7109375" style="101" bestFit="1" customWidth="1"/>
    <col min="6412" max="6656" width="11.42578125" style="101"/>
    <col min="6657" max="6658" width="4.28515625" style="101" customWidth="1"/>
    <col min="6659" max="6659" width="5.5703125" style="101" customWidth="1"/>
    <col min="6660" max="6660" width="5.28515625" style="101" customWidth="1"/>
    <col min="6661" max="6661" width="44.7109375" style="101" customWidth="1"/>
    <col min="6662" max="6662" width="15.85546875" style="101" bestFit="1" customWidth="1"/>
    <col min="6663" max="6663" width="17.28515625" style="101" customWidth="1"/>
    <col min="6664" max="6664" width="16.7109375" style="101" customWidth="1"/>
    <col min="6665" max="6665" width="11.42578125" style="101"/>
    <col min="6666" max="6666" width="16.28515625" style="101" bestFit="1" customWidth="1"/>
    <col min="6667" max="6667" width="21.7109375" style="101" bestFit="1" customWidth="1"/>
    <col min="6668" max="6912" width="11.42578125" style="101"/>
    <col min="6913" max="6914" width="4.28515625" style="101" customWidth="1"/>
    <col min="6915" max="6915" width="5.5703125" style="101" customWidth="1"/>
    <col min="6916" max="6916" width="5.28515625" style="101" customWidth="1"/>
    <col min="6917" max="6917" width="44.7109375" style="101" customWidth="1"/>
    <col min="6918" max="6918" width="15.85546875" style="101" bestFit="1" customWidth="1"/>
    <col min="6919" max="6919" width="17.28515625" style="101" customWidth="1"/>
    <col min="6920" max="6920" width="16.7109375" style="101" customWidth="1"/>
    <col min="6921" max="6921" width="11.42578125" style="101"/>
    <col min="6922" max="6922" width="16.28515625" style="101" bestFit="1" customWidth="1"/>
    <col min="6923" max="6923" width="21.7109375" style="101" bestFit="1" customWidth="1"/>
    <col min="6924" max="7168" width="11.42578125" style="101"/>
    <col min="7169" max="7170" width="4.28515625" style="101" customWidth="1"/>
    <col min="7171" max="7171" width="5.5703125" style="101" customWidth="1"/>
    <col min="7172" max="7172" width="5.28515625" style="101" customWidth="1"/>
    <col min="7173" max="7173" width="44.7109375" style="101" customWidth="1"/>
    <col min="7174" max="7174" width="15.85546875" style="101" bestFit="1" customWidth="1"/>
    <col min="7175" max="7175" width="17.28515625" style="101" customWidth="1"/>
    <col min="7176" max="7176" width="16.7109375" style="101" customWidth="1"/>
    <col min="7177" max="7177" width="11.42578125" style="101"/>
    <col min="7178" max="7178" width="16.28515625" style="101" bestFit="1" customWidth="1"/>
    <col min="7179" max="7179" width="21.7109375" style="101" bestFit="1" customWidth="1"/>
    <col min="7180" max="7424" width="11.42578125" style="101"/>
    <col min="7425" max="7426" width="4.28515625" style="101" customWidth="1"/>
    <col min="7427" max="7427" width="5.5703125" style="101" customWidth="1"/>
    <col min="7428" max="7428" width="5.28515625" style="101" customWidth="1"/>
    <col min="7429" max="7429" width="44.7109375" style="101" customWidth="1"/>
    <col min="7430" max="7430" width="15.85546875" style="101" bestFit="1" customWidth="1"/>
    <col min="7431" max="7431" width="17.28515625" style="101" customWidth="1"/>
    <col min="7432" max="7432" width="16.7109375" style="101" customWidth="1"/>
    <col min="7433" max="7433" width="11.42578125" style="101"/>
    <col min="7434" max="7434" width="16.28515625" style="101" bestFit="1" customWidth="1"/>
    <col min="7435" max="7435" width="21.7109375" style="101" bestFit="1" customWidth="1"/>
    <col min="7436" max="7680" width="11.42578125" style="101"/>
    <col min="7681" max="7682" width="4.28515625" style="101" customWidth="1"/>
    <col min="7683" max="7683" width="5.5703125" style="101" customWidth="1"/>
    <col min="7684" max="7684" width="5.28515625" style="101" customWidth="1"/>
    <col min="7685" max="7685" width="44.7109375" style="101" customWidth="1"/>
    <col min="7686" max="7686" width="15.85546875" style="101" bestFit="1" customWidth="1"/>
    <col min="7687" max="7687" width="17.28515625" style="101" customWidth="1"/>
    <col min="7688" max="7688" width="16.7109375" style="101" customWidth="1"/>
    <col min="7689" max="7689" width="11.42578125" style="101"/>
    <col min="7690" max="7690" width="16.28515625" style="101" bestFit="1" customWidth="1"/>
    <col min="7691" max="7691" width="21.7109375" style="101" bestFit="1" customWidth="1"/>
    <col min="7692" max="7936" width="11.42578125" style="101"/>
    <col min="7937" max="7938" width="4.28515625" style="101" customWidth="1"/>
    <col min="7939" max="7939" width="5.5703125" style="101" customWidth="1"/>
    <col min="7940" max="7940" width="5.28515625" style="101" customWidth="1"/>
    <col min="7941" max="7941" width="44.7109375" style="101" customWidth="1"/>
    <col min="7942" max="7942" width="15.85546875" style="101" bestFit="1" customWidth="1"/>
    <col min="7943" max="7943" width="17.28515625" style="101" customWidth="1"/>
    <col min="7944" max="7944" width="16.7109375" style="101" customWidth="1"/>
    <col min="7945" max="7945" width="11.42578125" style="101"/>
    <col min="7946" max="7946" width="16.28515625" style="101" bestFit="1" customWidth="1"/>
    <col min="7947" max="7947" width="21.7109375" style="101" bestFit="1" customWidth="1"/>
    <col min="7948" max="8192" width="11.42578125" style="101"/>
    <col min="8193" max="8194" width="4.28515625" style="101" customWidth="1"/>
    <col min="8195" max="8195" width="5.5703125" style="101" customWidth="1"/>
    <col min="8196" max="8196" width="5.28515625" style="101" customWidth="1"/>
    <col min="8197" max="8197" width="44.7109375" style="101" customWidth="1"/>
    <col min="8198" max="8198" width="15.85546875" style="101" bestFit="1" customWidth="1"/>
    <col min="8199" max="8199" width="17.28515625" style="101" customWidth="1"/>
    <col min="8200" max="8200" width="16.7109375" style="101" customWidth="1"/>
    <col min="8201" max="8201" width="11.42578125" style="101"/>
    <col min="8202" max="8202" width="16.28515625" style="101" bestFit="1" customWidth="1"/>
    <col min="8203" max="8203" width="21.7109375" style="101" bestFit="1" customWidth="1"/>
    <col min="8204" max="8448" width="11.42578125" style="101"/>
    <col min="8449" max="8450" width="4.28515625" style="101" customWidth="1"/>
    <col min="8451" max="8451" width="5.5703125" style="101" customWidth="1"/>
    <col min="8452" max="8452" width="5.28515625" style="101" customWidth="1"/>
    <col min="8453" max="8453" width="44.7109375" style="101" customWidth="1"/>
    <col min="8454" max="8454" width="15.85546875" style="101" bestFit="1" customWidth="1"/>
    <col min="8455" max="8455" width="17.28515625" style="101" customWidth="1"/>
    <col min="8456" max="8456" width="16.7109375" style="101" customWidth="1"/>
    <col min="8457" max="8457" width="11.42578125" style="101"/>
    <col min="8458" max="8458" width="16.28515625" style="101" bestFit="1" customWidth="1"/>
    <col min="8459" max="8459" width="21.7109375" style="101" bestFit="1" customWidth="1"/>
    <col min="8460" max="8704" width="11.42578125" style="101"/>
    <col min="8705" max="8706" width="4.28515625" style="101" customWidth="1"/>
    <col min="8707" max="8707" width="5.5703125" style="101" customWidth="1"/>
    <col min="8708" max="8708" width="5.28515625" style="101" customWidth="1"/>
    <col min="8709" max="8709" width="44.7109375" style="101" customWidth="1"/>
    <col min="8710" max="8710" width="15.85546875" style="101" bestFit="1" customWidth="1"/>
    <col min="8711" max="8711" width="17.28515625" style="101" customWidth="1"/>
    <col min="8712" max="8712" width="16.7109375" style="101" customWidth="1"/>
    <col min="8713" max="8713" width="11.42578125" style="101"/>
    <col min="8714" max="8714" width="16.28515625" style="101" bestFit="1" customWidth="1"/>
    <col min="8715" max="8715" width="21.7109375" style="101" bestFit="1" customWidth="1"/>
    <col min="8716" max="8960" width="11.42578125" style="101"/>
    <col min="8961" max="8962" width="4.28515625" style="101" customWidth="1"/>
    <col min="8963" max="8963" width="5.5703125" style="101" customWidth="1"/>
    <col min="8964" max="8964" width="5.28515625" style="101" customWidth="1"/>
    <col min="8965" max="8965" width="44.7109375" style="101" customWidth="1"/>
    <col min="8966" max="8966" width="15.85546875" style="101" bestFit="1" customWidth="1"/>
    <col min="8967" max="8967" width="17.28515625" style="101" customWidth="1"/>
    <col min="8968" max="8968" width="16.7109375" style="101" customWidth="1"/>
    <col min="8969" max="8969" width="11.42578125" style="101"/>
    <col min="8970" max="8970" width="16.28515625" style="101" bestFit="1" customWidth="1"/>
    <col min="8971" max="8971" width="21.7109375" style="101" bestFit="1" customWidth="1"/>
    <col min="8972" max="9216" width="11.42578125" style="101"/>
    <col min="9217" max="9218" width="4.28515625" style="101" customWidth="1"/>
    <col min="9219" max="9219" width="5.5703125" style="101" customWidth="1"/>
    <col min="9220" max="9220" width="5.28515625" style="101" customWidth="1"/>
    <col min="9221" max="9221" width="44.7109375" style="101" customWidth="1"/>
    <col min="9222" max="9222" width="15.85546875" style="101" bestFit="1" customWidth="1"/>
    <col min="9223" max="9223" width="17.28515625" style="101" customWidth="1"/>
    <col min="9224" max="9224" width="16.7109375" style="101" customWidth="1"/>
    <col min="9225" max="9225" width="11.42578125" style="101"/>
    <col min="9226" max="9226" width="16.28515625" style="101" bestFit="1" customWidth="1"/>
    <col min="9227" max="9227" width="21.7109375" style="101" bestFit="1" customWidth="1"/>
    <col min="9228" max="9472" width="11.42578125" style="101"/>
    <col min="9473" max="9474" width="4.28515625" style="101" customWidth="1"/>
    <col min="9475" max="9475" width="5.5703125" style="101" customWidth="1"/>
    <col min="9476" max="9476" width="5.28515625" style="101" customWidth="1"/>
    <col min="9477" max="9477" width="44.7109375" style="101" customWidth="1"/>
    <col min="9478" max="9478" width="15.85546875" style="101" bestFit="1" customWidth="1"/>
    <col min="9479" max="9479" width="17.28515625" style="101" customWidth="1"/>
    <col min="9480" max="9480" width="16.7109375" style="101" customWidth="1"/>
    <col min="9481" max="9481" width="11.42578125" style="101"/>
    <col min="9482" max="9482" width="16.28515625" style="101" bestFit="1" customWidth="1"/>
    <col min="9483" max="9483" width="21.7109375" style="101" bestFit="1" customWidth="1"/>
    <col min="9484" max="9728" width="11.42578125" style="101"/>
    <col min="9729" max="9730" width="4.28515625" style="101" customWidth="1"/>
    <col min="9731" max="9731" width="5.5703125" style="101" customWidth="1"/>
    <col min="9732" max="9732" width="5.28515625" style="101" customWidth="1"/>
    <col min="9733" max="9733" width="44.7109375" style="101" customWidth="1"/>
    <col min="9734" max="9734" width="15.85546875" style="101" bestFit="1" customWidth="1"/>
    <col min="9735" max="9735" width="17.28515625" style="101" customWidth="1"/>
    <col min="9736" max="9736" width="16.7109375" style="101" customWidth="1"/>
    <col min="9737" max="9737" width="11.42578125" style="101"/>
    <col min="9738" max="9738" width="16.28515625" style="101" bestFit="1" customWidth="1"/>
    <col min="9739" max="9739" width="21.7109375" style="101" bestFit="1" customWidth="1"/>
    <col min="9740" max="9984" width="11.42578125" style="101"/>
    <col min="9985" max="9986" width="4.28515625" style="101" customWidth="1"/>
    <col min="9987" max="9987" width="5.5703125" style="101" customWidth="1"/>
    <col min="9988" max="9988" width="5.28515625" style="101" customWidth="1"/>
    <col min="9989" max="9989" width="44.7109375" style="101" customWidth="1"/>
    <col min="9990" max="9990" width="15.85546875" style="101" bestFit="1" customWidth="1"/>
    <col min="9991" max="9991" width="17.28515625" style="101" customWidth="1"/>
    <col min="9992" max="9992" width="16.7109375" style="101" customWidth="1"/>
    <col min="9993" max="9993" width="11.42578125" style="101"/>
    <col min="9994" max="9994" width="16.28515625" style="101" bestFit="1" customWidth="1"/>
    <col min="9995" max="9995" width="21.7109375" style="101" bestFit="1" customWidth="1"/>
    <col min="9996" max="10240" width="11.42578125" style="101"/>
    <col min="10241" max="10242" width="4.28515625" style="101" customWidth="1"/>
    <col min="10243" max="10243" width="5.5703125" style="101" customWidth="1"/>
    <col min="10244" max="10244" width="5.28515625" style="101" customWidth="1"/>
    <col min="10245" max="10245" width="44.7109375" style="101" customWidth="1"/>
    <col min="10246" max="10246" width="15.85546875" style="101" bestFit="1" customWidth="1"/>
    <col min="10247" max="10247" width="17.28515625" style="101" customWidth="1"/>
    <col min="10248" max="10248" width="16.7109375" style="101" customWidth="1"/>
    <col min="10249" max="10249" width="11.42578125" style="101"/>
    <col min="10250" max="10250" width="16.28515625" style="101" bestFit="1" customWidth="1"/>
    <col min="10251" max="10251" width="21.7109375" style="101" bestFit="1" customWidth="1"/>
    <col min="10252" max="10496" width="11.42578125" style="101"/>
    <col min="10497" max="10498" width="4.28515625" style="101" customWidth="1"/>
    <col min="10499" max="10499" width="5.5703125" style="101" customWidth="1"/>
    <col min="10500" max="10500" width="5.28515625" style="101" customWidth="1"/>
    <col min="10501" max="10501" width="44.7109375" style="101" customWidth="1"/>
    <col min="10502" max="10502" width="15.85546875" style="101" bestFit="1" customWidth="1"/>
    <col min="10503" max="10503" width="17.28515625" style="101" customWidth="1"/>
    <col min="10504" max="10504" width="16.7109375" style="101" customWidth="1"/>
    <col min="10505" max="10505" width="11.42578125" style="101"/>
    <col min="10506" max="10506" width="16.28515625" style="101" bestFit="1" customWidth="1"/>
    <col min="10507" max="10507" width="21.7109375" style="101" bestFit="1" customWidth="1"/>
    <col min="10508" max="10752" width="11.42578125" style="101"/>
    <col min="10753" max="10754" width="4.28515625" style="101" customWidth="1"/>
    <col min="10755" max="10755" width="5.5703125" style="101" customWidth="1"/>
    <col min="10756" max="10756" width="5.28515625" style="101" customWidth="1"/>
    <col min="10757" max="10757" width="44.7109375" style="101" customWidth="1"/>
    <col min="10758" max="10758" width="15.85546875" style="101" bestFit="1" customWidth="1"/>
    <col min="10759" max="10759" width="17.28515625" style="101" customWidth="1"/>
    <col min="10760" max="10760" width="16.7109375" style="101" customWidth="1"/>
    <col min="10761" max="10761" width="11.42578125" style="101"/>
    <col min="10762" max="10762" width="16.28515625" style="101" bestFit="1" customWidth="1"/>
    <col min="10763" max="10763" width="21.7109375" style="101" bestFit="1" customWidth="1"/>
    <col min="10764" max="11008" width="11.42578125" style="101"/>
    <col min="11009" max="11010" width="4.28515625" style="101" customWidth="1"/>
    <col min="11011" max="11011" width="5.5703125" style="101" customWidth="1"/>
    <col min="11012" max="11012" width="5.28515625" style="101" customWidth="1"/>
    <col min="11013" max="11013" width="44.7109375" style="101" customWidth="1"/>
    <col min="11014" max="11014" width="15.85546875" style="101" bestFit="1" customWidth="1"/>
    <col min="11015" max="11015" width="17.28515625" style="101" customWidth="1"/>
    <col min="11016" max="11016" width="16.7109375" style="101" customWidth="1"/>
    <col min="11017" max="11017" width="11.42578125" style="101"/>
    <col min="11018" max="11018" width="16.28515625" style="101" bestFit="1" customWidth="1"/>
    <col min="11019" max="11019" width="21.7109375" style="101" bestFit="1" customWidth="1"/>
    <col min="11020" max="11264" width="11.42578125" style="101"/>
    <col min="11265" max="11266" width="4.28515625" style="101" customWidth="1"/>
    <col min="11267" max="11267" width="5.5703125" style="101" customWidth="1"/>
    <col min="11268" max="11268" width="5.28515625" style="101" customWidth="1"/>
    <col min="11269" max="11269" width="44.7109375" style="101" customWidth="1"/>
    <col min="11270" max="11270" width="15.85546875" style="101" bestFit="1" customWidth="1"/>
    <col min="11271" max="11271" width="17.28515625" style="101" customWidth="1"/>
    <col min="11272" max="11272" width="16.7109375" style="101" customWidth="1"/>
    <col min="11273" max="11273" width="11.42578125" style="101"/>
    <col min="11274" max="11274" width="16.28515625" style="101" bestFit="1" customWidth="1"/>
    <col min="11275" max="11275" width="21.7109375" style="101" bestFit="1" customWidth="1"/>
    <col min="11276" max="11520" width="11.42578125" style="101"/>
    <col min="11521" max="11522" width="4.28515625" style="101" customWidth="1"/>
    <col min="11523" max="11523" width="5.5703125" style="101" customWidth="1"/>
    <col min="11524" max="11524" width="5.28515625" style="101" customWidth="1"/>
    <col min="11525" max="11525" width="44.7109375" style="101" customWidth="1"/>
    <col min="11526" max="11526" width="15.85546875" style="101" bestFit="1" customWidth="1"/>
    <col min="11527" max="11527" width="17.28515625" style="101" customWidth="1"/>
    <col min="11528" max="11528" width="16.7109375" style="101" customWidth="1"/>
    <col min="11529" max="11529" width="11.42578125" style="101"/>
    <col min="11530" max="11530" width="16.28515625" style="101" bestFit="1" customWidth="1"/>
    <col min="11531" max="11531" width="21.7109375" style="101" bestFit="1" customWidth="1"/>
    <col min="11532" max="11776" width="11.42578125" style="101"/>
    <col min="11777" max="11778" width="4.28515625" style="101" customWidth="1"/>
    <col min="11779" max="11779" width="5.5703125" style="101" customWidth="1"/>
    <col min="11780" max="11780" width="5.28515625" style="101" customWidth="1"/>
    <col min="11781" max="11781" width="44.7109375" style="101" customWidth="1"/>
    <col min="11782" max="11782" width="15.85546875" style="101" bestFit="1" customWidth="1"/>
    <col min="11783" max="11783" width="17.28515625" style="101" customWidth="1"/>
    <col min="11784" max="11784" width="16.7109375" style="101" customWidth="1"/>
    <col min="11785" max="11785" width="11.42578125" style="101"/>
    <col min="11786" max="11786" width="16.28515625" style="101" bestFit="1" customWidth="1"/>
    <col min="11787" max="11787" width="21.7109375" style="101" bestFit="1" customWidth="1"/>
    <col min="11788" max="12032" width="11.42578125" style="101"/>
    <col min="12033" max="12034" width="4.28515625" style="101" customWidth="1"/>
    <col min="12035" max="12035" width="5.5703125" style="101" customWidth="1"/>
    <col min="12036" max="12036" width="5.28515625" style="101" customWidth="1"/>
    <col min="12037" max="12037" width="44.7109375" style="101" customWidth="1"/>
    <col min="12038" max="12038" width="15.85546875" style="101" bestFit="1" customWidth="1"/>
    <col min="12039" max="12039" width="17.28515625" style="101" customWidth="1"/>
    <col min="12040" max="12040" width="16.7109375" style="101" customWidth="1"/>
    <col min="12041" max="12041" width="11.42578125" style="101"/>
    <col min="12042" max="12042" width="16.28515625" style="101" bestFit="1" customWidth="1"/>
    <col min="12043" max="12043" width="21.7109375" style="101" bestFit="1" customWidth="1"/>
    <col min="12044" max="12288" width="11.42578125" style="101"/>
    <col min="12289" max="12290" width="4.28515625" style="101" customWidth="1"/>
    <col min="12291" max="12291" width="5.5703125" style="101" customWidth="1"/>
    <col min="12292" max="12292" width="5.28515625" style="101" customWidth="1"/>
    <col min="12293" max="12293" width="44.7109375" style="101" customWidth="1"/>
    <col min="12294" max="12294" width="15.85546875" style="101" bestFit="1" customWidth="1"/>
    <col min="12295" max="12295" width="17.28515625" style="101" customWidth="1"/>
    <col min="12296" max="12296" width="16.7109375" style="101" customWidth="1"/>
    <col min="12297" max="12297" width="11.42578125" style="101"/>
    <col min="12298" max="12298" width="16.28515625" style="101" bestFit="1" customWidth="1"/>
    <col min="12299" max="12299" width="21.7109375" style="101" bestFit="1" customWidth="1"/>
    <col min="12300" max="12544" width="11.42578125" style="101"/>
    <col min="12545" max="12546" width="4.28515625" style="101" customWidth="1"/>
    <col min="12547" max="12547" width="5.5703125" style="101" customWidth="1"/>
    <col min="12548" max="12548" width="5.28515625" style="101" customWidth="1"/>
    <col min="12549" max="12549" width="44.7109375" style="101" customWidth="1"/>
    <col min="12550" max="12550" width="15.85546875" style="101" bestFit="1" customWidth="1"/>
    <col min="12551" max="12551" width="17.28515625" style="101" customWidth="1"/>
    <col min="12552" max="12552" width="16.7109375" style="101" customWidth="1"/>
    <col min="12553" max="12553" width="11.42578125" style="101"/>
    <col min="12554" max="12554" width="16.28515625" style="101" bestFit="1" customWidth="1"/>
    <col min="12555" max="12555" width="21.7109375" style="101" bestFit="1" customWidth="1"/>
    <col min="12556" max="12800" width="11.42578125" style="101"/>
    <col min="12801" max="12802" width="4.28515625" style="101" customWidth="1"/>
    <col min="12803" max="12803" width="5.5703125" style="101" customWidth="1"/>
    <col min="12804" max="12804" width="5.28515625" style="101" customWidth="1"/>
    <col min="12805" max="12805" width="44.7109375" style="101" customWidth="1"/>
    <col min="12806" max="12806" width="15.85546875" style="101" bestFit="1" customWidth="1"/>
    <col min="12807" max="12807" width="17.28515625" style="101" customWidth="1"/>
    <col min="12808" max="12808" width="16.7109375" style="101" customWidth="1"/>
    <col min="12809" max="12809" width="11.42578125" style="101"/>
    <col min="12810" max="12810" width="16.28515625" style="101" bestFit="1" customWidth="1"/>
    <col min="12811" max="12811" width="21.7109375" style="101" bestFit="1" customWidth="1"/>
    <col min="12812" max="13056" width="11.42578125" style="101"/>
    <col min="13057" max="13058" width="4.28515625" style="101" customWidth="1"/>
    <col min="13059" max="13059" width="5.5703125" style="101" customWidth="1"/>
    <col min="13060" max="13060" width="5.28515625" style="101" customWidth="1"/>
    <col min="13061" max="13061" width="44.7109375" style="101" customWidth="1"/>
    <col min="13062" max="13062" width="15.85546875" style="101" bestFit="1" customWidth="1"/>
    <col min="13063" max="13063" width="17.28515625" style="101" customWidth="1"/>
    <col min="13064" max="13064" width="16.7109375" style="101" customWidth="1"/>
    <col min="13065" max="13065" width="11.42578125" style="101"/>
    <col min="13066" max="13066" width="16.28515625" style="101" bestFit="1" customWidth="1"/>
    <col min="13067" max="13067" width="21.7109375" style="101" bestFit="1" customWidth="1"/>
    <col min="13068" max="13312" width="11.42578125" style="101"/>
    <col min="13313" max="13314" width="4.28515625" style="101" customWidth="1"/>
    <col min="13315" max="13315" width="5.5703125" style="101" customWidth="1"/>
    <col min="13316" max="13316" width="5.28515625" style="101" customWidth="1"/>
    <col min="13317" max="13317" width="44.7109375" style="101" customWidth="1"/>
    <col min="13318" max="13318" width="15.85546875" style="101" bestFit="1" customWidth="1"/>
    <col min="13319" max="13319" width="17.28515625" style="101" customWidth="1"/>
    <col min="13320" max="13320" width="16.7109375" style="101" customWidth="1"/>
    <col min="13321" max="13321" width="11.42578125" style="101"/>
    <col min="13322" max="13322" width="16.28515625" style="101" bestFit="1" customWidth="1"/>
    <col min="13323" max="13323" width="21.7109375" style="101" bestFit="1" customWidth="1"/>
    <col min="13324" max="13568" width="11.42578125" style="101"/>
    <col min="13569" max="13570" width="4.28515625" style="101" customWidth="1"/>
    <col min="13571" max="13571" width="5.5703125" style="101" customWidth="1"/>
    <col min="13572" max="13572" width="5.28515625" style="101" customWidth="1"/>
    <col min="13573" max="13573" width="44.7109375" style="101" customWidth="1"/>
    <col min="13574" max="13574" width="15.85546875" style="101" bestFit="1" customWidth="1"/>
    <col min="13575" max="13575" width="17.28515625" style="101" customWidth="1"/>
    <col min="13576" max="13576" width="16.7109375" style="101" customWidth="1"/>
    <col min="13577" max="13577" width="11.42578125" style="101"/>
    <col min="13578" max="13578" width="16.28515625" style="101" bestFit="1" customWidth="1"/>
    <col min="13579" max="13579" width="21.7109375" style="101" bestFit="1" customWidth="1"/>
    <col min="13580" max="13824" width="11.42578125" style="101"/>
    <col min="13825" max="13826" width="4.28515625" style="101" customWidth="1"/>
    <col min="13827" max="13827" width="5.5703125" style="101" customWidth="1"/>
    <col min="13828" max="13828" width="5.28515625" style="101" customWidth="1"/>
    <col min="13829" max="13829" width="44.7109375" style="101" customWidth="1"/>
    <col min="13830" max="13830" width="15.85546875" style="101" bestFit="1" customWidth="1"/>
    <col min="13831" max="13831" width="17.28515625" style="101" customWidth="1"/>
    <col min="13832" max="13832" width="16.7109375" style="101" customWidth="1"/>
    <col min="13833" max="13833" width="11.42578125" style="101"/>
    <col min="13834" max="13834" width="16.28515625" style="101" bestFit="1" customWidth="1"/>
    <col min="13835" max="13835" width="21.7109375" style="101" bestFit="1" customWidth="1"/>
    <col min="13836" max="14080" width="11.42578125" style="101"/>
    <col min="14081" max="14082" width="4.28515625" style="101" customWidth="1"/>
    <col min="14083" max="14083" width="5.5703125" style="101" customWidth="1"/>
    <col min="14084" max="14084" width="5.28515625" style="101" customWidth="1"/>
    <col min="14085" max="14085" width="44.7109375" style="101" customWidth="1"/>
    <col min="14086" max="14086" width="15.85546875" style="101" bestFit="1" customWidth="1"/>
    <col min="14087" max="14087" width="17.28515625" style="101" customWidth="1"/>
    <col min="14088" max="14088" width="16.7109375" style="101" customWidth="1"/>
    <col min="14089" max="14089" width="11.42578125" style="101"/>
    <col min="14090" max="14090" width="16.28515625" style="101" bestFit="1" customWidth="1"/>
    <col min="14091" max="14091" width="21.7109375" style="101" bestFit="1" customWidth="1"/>
    <col min="14092" max="14336" width="11.42578125" style="101"/>
    <col min="14337" max="14338" width="4.28515625" style="101" customWidth="1"/>
    <col min="14339" max="14339" width="5.5703125" style="101" customWidth="1"/>
    <col min="14340" max="14340" width="5.28515625" style="101" customWidth="1"/>
    <col min="14341" max="14341" width="44.7109375" style="101" customWidth="1"/>
    <col min="14342" max="14342" width="15.85546875" style="101" bestFit="1" customWidth="1"/>
    <col min="14343" max="14343" width="17.28515625" style="101" customWidth="1"/>
    <col min="14344" max="14344" width="16.7109375" style="101" customWidth="1"/>
    <col min="14345" max="14345" width="11.42578125" style="101"/>
    <col min="14346" max="14346" width="16.28515625" style="101" bestFit="1" customWidth="1"/>
    <col min="14347" max="14347" width="21.7109375" style="101" bestFit="1" customWidth="1"/>
    <col min="14348" max="14592" width="11.42578125" style="101"/>
    <col min="14593" max="14594" width="4.28515625" style="101" customWidth="1"/>
    <col min="14595" max="14595" width="5.5703125" style="101" customWidth="1"/>
    <col min="14596" max="14596" width="5.28515625" style="101" customWidth="1"/>
    <col min="14597" max="14597" width="44.7109375" style="101" customWidth="1"/>
    <col min="14598" max="14598" width="15.85546875" style="101" bestFit="1" customWidth="1"/>
    <col min="14599" max="14599" width="17.28515625" style="101" customWidth="1"/>
    <col min="14600" max="14600" width="16.7109375" style="101" customWidth="1"/>
    <col min="14601" max="14601" width="11.42578125" style="101"/>
    <col min="14602" max="14602" width="16.28515625" style="101" bestFit="1" customWidth="1"/>
    <col min="14603" max="14603" width="21.7109375" style="101" bestFit="1" customWidth="1"/>
    <col min="14604" max="14848" width="11.42578125" style="101"/>
    <col min="14849" max="14850" width="4.28515625" style="101" customWidth="1"/>
    <col min="14851" max="14851" width="5.5703125" style="101" customWidth="1"/>
    <col min="14852" max="14852" width="5.28515625" style="101" customWidth="1"/>
    <col min="14853" max="14853" width="44.7109375" style="101" customWidth="1"/>
    <col min="14854" max="14854" width="15.85546875" style="101" bestFit="1" customWidth="1"/>
    <col min="14855" max="14855" width="17.28515625" style="101" customWidth="1"/>
    <col min="14856" max="14856" width="16.7109375" style="101" customWidth="1"/>
    <col min="14857" max="14857" width="11.42578125" style="101"/>
    <col min="14858" max="14858" width="16.28515625" style="101" bestFit="1" customWidth="1"/>
    <col min="14859" max="14859" width="21.7109375" style="101" bestFit="1" customWidth="1"/>
    <col min="14860" max="15104" width="11.42578125" style="101"/>
    <col min="15105" max="15106" width="4.28515625" style="101" customWidth="1"/>
    <col min="15107" max="15107" width="5.5703125" style="101" customWidth="1"/>
    <col min="15108" max="15108" width="5.28515625" style="101" customWidth="1"/>
    <col min="15109" max="15109" width="44.7109375" style="101" customWidth="1"/>
    <col min="15110" max="15110" width="15.85546875" style="101" bestFit="1" customWidth="1"/>
    <col min="15111" max="15111" width="17.28515625" style="101" customWidth="1"/>
    <col min="15112" max="15112" width="16.7109375" style="101" customWidth="1"/>
    <col min="15113" max="15113" width="11.42578125" style="101"/>
    <col min="15114" max="15114" width="16.28515625" style="101" bestFit="1" customWidth="1"/>
    <col min="15115" max="15115" width="21.7109375" style="101" bestFit="1" customWidth="1"/>
    <col min="15116" max="15360" width="11.42578125" style="101"/>
    <col min="15361" max="15362" width="4.28515625" style="101" customWidth="1"/>
    <col min="15363" max="15363" width="5.5703125" style="101" customWidth="1"/>
    <col min="15364" max="15364" width="5.28515625" style="101" customWidth="1"/>
    <col min="15365" max="15365" width="44.7109375" style="101" customWidth="1"/>
    <col min="15366" max="15366" width="15.85546875" style="101" bestFit="1" customWidth="1"/>
    <col min="15367" max="15367" width="17.28515625" style="101" customWidth="1"/>
    <col min="15368" max="15368" width="16.7109375" style="101" customWidth="1"/>
    <col min="15369" max="15369" width="11.42578125" style="101"/>
    <col min="15370" max="15370" width="16.28515625" style="101" bestFit="1" customWidth="1"/>
    <col min="15371" max="15371" width="21.7109375" style="101" bestFit="1" customWidth="1"/>
    <col min="15372" max="15616" width="11.42578125" style="101"/>
    <col min="15617" max="15618" width="4.28515625" style="101" customWidth="1"/>
    <col min="15619" max="15619" width="5.5703125" style="101" customWidth="1"/>
    <col min="15620" max="15620" width="5.28515625" style="101" customWidth="1"/>
    <col min="15621" max="15621" width="44.7109375" style="101" customWidth="1"/>
    <col min="15622" max="15622" width="15.85546875" style="101" bestFit="1" customWidth="1"/>
    <col min="15623" max="15623" width="17.28515625" style="101" customWidth="1"/>
    <col min="15624" max="15624" width="16.7109375" style="101" customWidth="1"/>
    <col min="15625" max="15625" width="11.42578125" style="101"/>
    <col min="15626" max="15626" width="16.28515625" style="101" bestFit="1" customWidth="1"/>
    <col min="15627" max="15627" width="21.7109375" style="101" bestFit="1" customWidth="1"/>
    <col min="15628" max="15872" width="11.42578125" style="101"/>
    <col min="15873" max="15874" width="4.28515625" style="101" customWidth="1"/>
    <col min="15875" max="15875" width="5.5703125" style="101" customWidth="1"/>
    <col min="15876" max="15876" width="5.28515625" style="101" customWidth="1"/>
    <col min="15877" max="15877" width="44.7109375" style="101" customWidth="1"/>
    <col min="15878" max="15878" width="15.85546875" style="101" bestFit="1" customWidth="1"/>
    <col min="15879" max="15879" width="17.28515625" style="101" customWidth="1"/>
    <col min="15880" max="15880" width="16.7109375" style="101" customWidth="1"/>
    <col min="15881" max="15881" width="11.42578125" style="101"/>
    <col min="15882" max="15882" width="16.28515625" style="101" bestFit="1" customWidth="1"/>
    <col min="15883" max="15883" width="21.7109375" style="101" bestFit="1" customWidth="1"/>
    <col min="15884" max="16128" width="11.42578125" style="101"/>
    <col min="16129" max="16130" width="4.28515625" style="101" customWidth="1"/>
    <col min="16131" max="16131" width="5.5703125" style="101" customWidth="1"/>
    <col min="16132" max="16132" width="5.28515625" style="101" customWidth="1"/>
    <col min="16133" max="16133" width="44.7109375" style="101" customWidth="1"/>
    <col min="16134" max="16134" width="15.85546875" style="101" bestFit="1" customWidth="1"/>
    <col min="16135" max="16135" width="17.28515625" style="101" customWidth="1"/>
    <col min="16136" max="16136" width="16.7109375" style="101" customWidth="1"/>
    <col min="16137" max="16137" width="11.42578125" style="101"/>
    <col min="16138" max="16138" width="16.28515625" style="101" bestFit="1" customWidth="1"/>
    <col min="16139" max="16139" width="21.7109375" style="101" bestFit="1" customWidth="1"/>
    <col min="16140" max="16384" width="11.42578125" style="101"/>
  </cols>
  <sheetData>
    <row r="2" spans="1:10" ht="15" x14ac:dyDescent="0.25">
      <c r="A2" s="224"/>
      <c r="B2" s="224"/>
      <c r="C2" s="224"/>
      <c r="D2" s="224"/>
      <c r="E2" s="224"/>
      <c r="F2" s="224"/>
      <c r="G2" s="224"/>
      <c r="H2" s="224"/>
    </row>
    <row r="3" spans="1:10" ht="18" x14ac:dyDescent="0.2">
      <c r="A3" s="225" t="s">
        <v>222</v>
      </c>
      <c r="B3" s="225"/>
      <c r="C3" s="225"/>
      <c r="D3" s="225"/>
      <c r="E3" s="225"/>
      <c r="F3" s="225"/>
      <c r="G3" s="225"/>
      <c r="H3" s="225"/>
    </row>
    <row r="4" spans="1:10" s="181" customFormat="1" ht="18" x14ac:dyDescent="0.2">
      <c r="A4" s="225" t="s">
        <v>148</v>
      </c>
      <c r="B4" s="225"/>
      <c r="C4" s="225"/>
      <c r="D4" s="225"/>
      <c r="E4" s="225"/>
      <c r="F4" s="225"/>
      <c r="G4" s="226"/>
      <c r="H4" s="226"/>
    </row>
    <row r="5" spans="1:10" ht="18" x14ac:dyDescent="0.25">
      <c r="A5" s="182"/>
      <c r="B5" s="183"/>
      <c r="C5" s="183"/>
      <c r="D5" s="183"/>
      <c r="E5" s="183"/>
    </row>
    <row r="6" spans="1:10" ht="26.25" x14ac:dyDescent="0.25">
      <c r="A6" s="184"/>
      <c r="B6" s="185"/>
      <c r="C6" s="185"/>
      <c r="D6" s="186"/>
      <c r="E6" s="187"/>
      <c r="F6" s="188" t="s">
        <v>192</v>
      </c>
      <c r="G6" s="188" t="s">
        <v>193</v>
      </c>
      <c r="H6" s="189" t="s">
        <v>194</v>
      </c>
      <c r="I6" s="190"/>
    </row>
    <row r="7" spans="1:10" ht="15.75" x14ac:dyDescent="0.25">
      <c r="A7" s="227" t="s">
        <v>149</v>
      </c>
      <c r="B7" s="219"/>
      <c r="C7" s="219"/>
      <c r="D7" s="219"/>
      <c r="E7" s="228"/>
      <c r="F7" s="191">
        <f>+F8+F9</f>
        <v>1606621</v>
      </c>
      <c r="G7" s="191">
        <f>G8+G9</f>
        <v>1712200</v>
      </c>
      <c r="H7" s="191">
        <f>+H8+H9</f>
        <v>1712200</v>
      </c>
      <c r="I7" s="192"/>
    </row>
    <row r="8" spans="1:10" ht="15.75" x14ac:dyDescent="0.25">
      <c r="A8" s="216" t="s">
        <v>150</v>
      </c>
      <c r="B8" s="217"/>
      <c r="C8" s="217"/>
      <c r="D8" s="217"/>
      <c r="E8" s="229"/>
      <c r="F8" s="193">
        <v>1606621</v>
      </c>
      <c r="G8" s="193">
        <v>1712200</v>
      </c>
      <c r="H8" s="193">
        <v>1712200</v>
      </c>
    </row>
    <row r="9" spans="1:10" ht="15.75" x14ac:dyDescent="0.25">
      <c r="A9" s="230" t="s">
        <v>217</v>
      </c>
      <c r="B9" s="229"/>
      <c r="C9" s="229"/>
      <c r="D9" s="229"/>
      <c r="E9" s="229"/>
      <c r="F9" s="193">
        <v>0</v>
      </c>
      <c r="G9" s="193">
        <v>0</v>
      </c>
      <c r="H9" s="193"/>
    </row>
    <row r="10" spans="1:10" ht="15.75" x14ac:dyDescent="0.25">
      <c r="A10" s="194" t="s">
        <v>151</v>
      </c>
      <c r="B10" s="195"/>
      <c r="C10" s="195"/>
      <c r="D10" s="195"/>
      <c r="E10" s="195"/>
      <c r="F10" s="191">
        <f>+F11+F12</f>
        <v>1624579</v>
      </c>
      <c r="G10" s="191">
        <f>+G11+G12</f>
        <v>1712200</v>
      </c>
      <c r="H10" s="191">
        <f>+H11+H12</f>
        <v>1712200</v>
      </c>
    </row>
    <row r="11" spans="1:10" ht="15.75" x14ac:dyDescent="0.25">
      <c r="A11" s="220" t="s">
        <v>152</v>
      </c>
      <c r="B11" s="217"/>
      <c r="C11" s="217"/>
      <c r="D11" s="217"/>
      <c r="E11" s="231"/>
      <c r="F11" s="193">
        <v>1598574</v>
      </c>
      <c r="G11" s="193">
        <v>1692200</v>
      </c>
      <c r="H11" s="196">
        <v>1692200</v>
      </c>
      <c r="I11" s="163"/>
      <c r="J11" s="163"/>
    </row>
    <row r="12" spans="1:10" ht="15.75" x14ac:dyDescent="0.25">
      <c r="A12" s="232" t="s">
        <v>218</v>
      </c>
      <c r="B12" s="229"/>
      <c r="C12" s="229"/>
      <c r="D12" s="229"/>
      <c r="E12" s="229"/>
      <c r="F12" s="197">
        <v>26005</v>
      </c>
      <c r="G12" s="197">
        <v>20000</v>
      </c>
      <c r="H12" s="196">
        <v>20000</v>
      </c>
      <c r="I12" s="163"/>
      <c r="J12" s="163"/>
    </row>
    <row r="13" spans="1:10" ht="15.75" x14ac:dyDescent="0.25">
      <c r="A13" s="218" t="s">
        <v>153</v>
      </c>
      <c r="B13" s="219"/>
      <c r="C13" s="219"/>
      <c r="D13" s="219"/>
      <c r="E13" s="219"/>
      <c r="F13" s="198">
        <f>+F7-F10</f>
        <v>-17958</v>
      </c>
      <c r="G13" s="198">
        <f>+G7-G10</f>
        <v>0</v>
      </c>
      <c r="H13" s="198">
        <f>+H7-H10</f>
        <v>0</v>
      </c>
      <c r="J13" s="163"/>
    </row>
    <row r="14" spans="1:10" ht="18" x14ac:dyDescent="0.2">
      <c r="A14" s="225"/>
      <c r="B14" s="214"/>
      <c r="C14" s="214"/>
      <c r="D14" s="214"/>
      <c r="E14" s="214"/>
      <c r="F14" s="215"/>
      <c r="G14" s="215"/>
      <c r="H14" s="215"/>
    </row>
    <row r="15" spans="1:10" ht="26.25" x14ac:dyDescent="0.25">
      <c r="A15" s="184"/>
      <c r="B15" s="185"/>
      <c r="C15" s="185"/>
      <c r="D15" s="186"/>
      <c r="E15" s="187"/>
      <c r="F15" s="188" t="s">
        <v>192</v>
      </c>
      <c r="G15" s="188" t="s">
        <v>193</v>
      </c>
      <c r="H15" s="189" t="s">
        <v>194</v>
      </c>
      <c r="J15" s="163"/>
    </row>
    <row r="16" spans="1:10" ht="15.75" x14ac:dyDescent="0.25">
      <c r="A16" s="233" t="s">
        <v>219</v>
      </c>
      <c r="B16" s="234"/>
      <c r="C16" s="234"/>
      <c r="D16" s="234"/>
      <c r="E16" s="235"/>
      <c r="F16" s="199"/>
      <c r="G16" s="199"/>
      <c r="H16" s="200"/>
      <c r="J16" s="163"/>
    </row>
    <row r="17" spans="1:11" ht="15.75" x14ac:dyDescent="0.25">
      <c r="A17" s="221" t="s">
        <v>220</v>
      </c>
      <c r="B17" s="222"/>
      <c r="C17" s="222"/>
      <c r="D17" s="222"/>
      <c r="E17" s="223"/>
      <c r="F17" s="201">
        <v>17958</v>
      </c>
      <c r="G17" s="201"/>
      <c r="H17" s="198"/>
      <c r="J17" s="163"/>
    </row>
    <row r="18" spans="1:11" s="168" customFormat="1" ht="18" x14ac:dyDescent="0.25">
      <c r="A18" s="213"/>
      <c r="B18" s="214"/>
      <c r="C18" s="214"/>
      <c r="D18" s="214"/>
      <c r="E18" s="214"/>
      <c r="F18" s="215"/>
      <c r="G18" s="215"/>
      <c r="H18" s="215"/>
      <c r="J18" s="202"/>
    </row>
    <row r="19" spans="1:11" s="168" customFormat="1" ht="26.25" x14ac:dyDescent="0.25">
      <c r="A19" s="184"/>
      <c r="B19" s="185"/>
      <c r="C19" s="185"/>
      <c r="D19" s="186"/>
      <c r="E19" s="187"/>
      <c r="F19" s="188" t="s">
        <v>192</v>
      </c>
      <c r="G19" s="188" t="s">
        <v>193</v>
      </c>
      <c r="H19" s="189" t="s">
        <v>194</v>
      </c>
      <c r="J19" s="202"/>
      <c r="K19" s="202"/>
    </row>
    <row r="20" spans="1:11" s="168" customFormat="1" ht="18" x14ac:dyDescent="0.25">
      <c r="A20" s="216" t="s">
        <v>154</v>
      </c>
      <c r="B20" s="217"/>
      <c r="C20" s="217"/>
      <c r="D20" s="217"/>
      <c r="E20" s="217"/>
      <c r="F20" s="197"/>
      <c r="G20" s="197"/>
      <c r="H20" s="197"/>
      <c r="J20" s="202"/>
    </row>
    <row r="21" spans="1:11" s="168" customFormat="1" ht="18" x14ac:dyDescent="0.25">
      <c r="A21" s="216" t="s">
        <v>155</v>
      </c>
      <c r="B21" s="217"/>
      <c r="C21" s="217"/>
      <c r="D21" s="217"/>
      <c r="E21" s="217"/>
      <c r="F21" s="197"/>
      <c r="G21" s="197"/>
      <c r="H21" s="197"/>
    </row>
    <row r="22" spans="1:11" s="168" customFormat="1" ht="18" x14ac:dyDescent="0.25">
      <c r="A22" s="218" t="s">
        <v>156</v>
      </c>
      <c r="B22" s="219"/>
      <c r="C22" s="219"/>
      <c r="D22" s="219"/>
      <c r="E22" s="219"/>
      <c r="F22" s="191">
        <f>F20-F21</f>
        <v>0</v>
      </c>
      <c r="G22" s="191">
        <f>G20-G21</f>
        <v>0</v>
      </c>
      <c r="H22" s="191">
        <f>H20-H21</f>
        <v>0</v>
      </c>
      <c r="J22" s="203"/>
      <c r="K22" s="202"/>
    </row>
    <row r="23" spans="1:11" s="168" customFormat="1" ht="18" x14ac:dyDescent="0.25">
      <c r="A23" s="213"/>
      <c r="B23" s="214"/>
      <c r="C23" s="214"/>
      <c r="D23" s="214"/>
      <c r="E23" s="214"/>
      <c r="F23" s="215"/>
      <c r="G23" s="215"/>
      <c r="H23" s="215"/>
    </row>
    <row r="24" spans="1:11" s="168" customFormat="1" ht="18" x14ac:dyDescent="0.25">
      <c r="A24" s="220" t="s">
        <v>157</v>
      </c>
      <c r="B24" s="217"/>
      <c r="C24" s="217"/>
      <c r="D24" s="217"/>
      <c r="E24" s="217"/>
      <c r="F24" s="197">
        <f>IF((F13+F17+F22)&lt;&gt;0,"NESLAGANJE ZBROJA",(F13+F17+F22))</f>
        <v>0</v>
      </c>
      <c r="G24" s="197">
        <f>IF((G13+G17+G22)&lt;&gt;0,"NESLAGANJE ZBROJA",(G13+G17+G22))</f>
        <v>0</v>
      </c>
      <c r="H24" s="197">
        <f>IF((H13+H17+H22)&lt;&gt;0,"NESLAGANJE ZBROJA",(H13+H17+H22))</f>
        <v>0</v>
      </c>
    </row>
    <row r="25" spans="1:11" s="168" customFormat="1" ht="18" customHeight="1" x14ac:dyDescent="0.25">
      <c r="A25" s="204"/>
      <c r="B25" s="183"/>
      <c r="C25" s="183"/>
      <c r="D25" s="183"/>
      <c r="E25" s="183"/>
    </row>
    <row r="26" spans="1:11" ht="13.5" x14ac:dyDescent="0.25">
      <c r="A26" s="211" t="s">
        <v>221</v>
      </c>
      <c r="B26" s="212"/>
      <c r="C26" s="212"/>
      <c r="D26" s="212"/>
      <c r="E26" s="212"/>
      <c r="F26" s="212"/>
      <c r="G26" s="212"/>
      <c r="H26" s="212"/>
    </row>
    <row r="27" spans="1:11" x14ac:dyDescent="0.2">
      <c r="E27" s="206"/>
    </row>
    <row r="31" spans="1:11" x14ac:dyDescent="0.2">
      <c r="F31" s="163"/>
      <c r="G31" s="163"/>
      <c r="H31" s="163"/>
    </row>
    <row r="32" spans="1:11" x14ac:dyDescent="0.2">
      <c r="F32" s="163"/>
      <c r="G32" s="163"/>
      <c r="H32" s="163"/>
    </row>
    <row r="33" spans="5:8" x14ac:dyDescent="0.2">
      <c r="E33" s="207"/>
      <c r="F33" s="165"/>
      <c r="G33" s="165"/>
      <c r="H33" s="165"/>
    </row>
    <row r="34" spans="5:8" x14ac:dyDescent="0.2">
      <c r="E34" s="207"/>
      <c r="F34" s="163"/>
      <c r="G34" s="163"/>
      <c r="H34" s="163"/>
    </row>
    <row r="35" spans="5:8" x14ac:dyDescent="0.2">
      <c r="E35" s="207"/>
      <c r="F35" s="163"/>
      <c r="G35" s="163"/>
      <c r="H35" s="163"/>
    </row>
    <row r="36" spans="5:8" x14ac:dyDescent="0.2">
      <c r="E36" s="207"/>
      <c r="F36" s="163"/>
      <c r="G36" s="163"/>
      <c r="H36" s="163"/>
    </row>
    <row r="37" spans="5:8" x14ac:dyDescent="0.2">
      <c r="E37" s="207"/>
      <c r="F37" s="163"/>
      <c r="G37" s="163"/>
      <c r="H37" s="163"/>
    </row>
    <row r="38" spans="5:8" x14ac:dyDescent="0.2">
      <c r="E38" s="207"/>
    </row>
    <row r="43" spans="5:8" x14ac:dyDescent="0.2">
      <c r="F43" s="163"/>
    </row>
    <row r="44" spans="5:8" x14ac:dyDescent="0.2">
      <c r="F44" s="163"/>
    </row>
    <row r="45" spans="5:8" x14ac:dyDescent="0.2">
      <c r="F45" s="163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opLeftCell="A22" zoomScaleNormal="100" workbookViewId="0">
      <selection activeCell="B34" sqref="B34:H34"/>
    </sheetView>
  </sheetViews>
  <sheetFormatPr defaultColWidth="11.42578125" defaultRowHeight="12.75" x14ac:dyDescent="0.2"/>
  <cols>
    <col min="1" max="1" width="29.28515625" style="138" customWidth="1"/>
    <col min="2" max="3" width="17.5703125" style="138" customWidth="1"/>
    <col min="4" max="4" width="17.5703125" style="169" customWidth="1"/>
    <col min="5" max="8" width="17.5703125" style="101" customWidth="1"/>
    <col min="9" max="9" width="7.85546875" style="101" customWidth="1"/>
    <col min="10" max="10" width="14.28515625" style="101" customWidth="1"/>
    <col min="11" max="11" width="7.85546875" style="101" customWidth="1"/>
    <col min="12" max="256" width="11.42578125" style="101"/>
    <col min="257" max="257" width="16" style="101" customWidth="1"/>
    <col min="258" max="264" width="17.5703125" style="101" customWidth="1"/>
    <col min="265" max="265" width="7.85546875" style="101" customWidth="1"/>
    <col min="266" max="266" width="14.28515625" style="101" customWidth="1"/>
    <col min="267" max="267" width="7.85546875" style="101" customWidth="1"/>
    <col min="268" max="512" width="11.42578125" style="101"/>
    <col min="513" max="513" width="16" style="101" customWidth="1"/>
    <col min="514" max="520" width="17.5703125" style="101" customWidth="1"/>
    <col min="521" max="521" width="7.85546875" style="101" customWidth="1"/>
    <col min="522" max="522" width="14.28515625" style="101" customWidth="1"/>
    <col min="523" max="523" width="7.85546875" style="101" customWidth="1"/>
    <col min="524" max="768" width="11.42578125" style="101"/>
    <col min="769" max="769" width="16" style="101" customWidth="1"/>
    <col min="770" max="776" width="17.5703125" style="101" customWidth="1"/>
    <col min="777" max="777" width="7.85546875" style="101" customWidth="1"/>
    <col min="778" max="778" width="14.28515625" style="101" customWidth="1"/>
    <col min="779" max="779" width="7.85546875" style="101" customWidth="1"/>
    <col min="780" max="1024" width="11.42578125" style="101"/>
    <col min="1025" max="1025" width="16" style="101" customWidth="1"/>
    <col min="1026" max="1032" width="17.5703125" style="101" customWidth="1"/>
    <col min="1033" max="1033" width="7.85546875" style="101" customWidth="1"/>
    <col min="1034" max="1034" width="14.28515625" style="101" customWidth="1"/>
    <col min="1035" max="1035" width="7.85546875" style="101" customWidth="1"/>
    <col min="1036" max="1280" width="11.42578125" style="101"/>
    <col min="1281" max="1281" width="16" style="101" customWidth="1"/>
    <col min="1282" max="1288" width="17.5703125" style="101" customWidth="1"/>
    <col min="1289" max="1289" width="7.85546875" style="101" customWidth="1"/>
    <col min="1290" max="1290" width="14.28515625" style="101" customWidth="1"/>
    <col min="1291" max="1291" width="7.85546875" style="101" customWidth="1"/>
    <col min="1292" max="1536" width="11.42578125" style="101"/>
    <col min="1537" max="1537" width="16" style="101" customWidth="1"/>
    <col min="1538" max="1544" width="17.5703125" style="101" customWidth="1"/>
    <col min="1545" max="1545" width="7.85546875" style="101" customWidth="1"/>
    <col min="1546" max="1546" width="14.28515625" style="101" customWidth="1"/>
    <col min="1547" max="1547" width="7.85546875" style="101" customWidth="1"/>
    <col min="1548" max="1792" width="11.42578125" style="101"/>
    <col min="1793" max="1793" width="16" style="101" customWidth="1"/>
    <col min="1794" max="1800" width="17.5703125" style="101" customWidth="1"/>
    <col min="1801" max="1801" width="7.85546875" style="101" customWidth="1"/>
    <col min="1802" max="1802" width="14.28515625" style="101" customWidth="1"/>
    <col min="1803" max="1803" width="7.85546875" style="101" customWidth="1"/>
    <col min="1804" max="2048" width="11.42578125" style="101"/>
    <col min="2049" max="2049" width="16" style="101" customWidth="1"/>
    <col min="2050" max="2056" width="17.5703125" style="101" customWidth="1"/>
    <col min="2057" max="2057" width="7.85546875" style="101" customWidth="1"/>
    <col min="2058" max="2058" width="14.28515625" style="101" customWidth="1"/>
    <col min="2059" max="2059" width="7.85546875" style="101" customWidth="1"/>
    <col min="2060" max="2304" width="11.42578125" style="101"/>
    <col min="2305" max="2305" width="16" style="101" customWidth="1"/>
    <col min="2306" max="2312" width="17.5703125" style="101" customWidth="1"/>
    <col min="2313" max="2313" width="7.85546875" style="101" customWidth="1"/>
    <col min="2314" max="2314" width="14.28515625" style="101" customWidth="1"/>
    <col min="2315" max="2315" width="7.85546875" style="101" customWidth="1"/>
    <col min="2316" max="2560" width="11.42578125" style="101"/>
    <col min="2561" max="2561" width="16" style="101" customWidth="1"/>
    <col min="2562" max="2568" width="17.5703125" style="101" customWidth="1"/>
    <col min="2569" max="2569" width="7.85546875" style="101" customWidth="1"/>
    <col min="2570" max="2570" width="14.28515625" style="101" customWidth="1"/>
    <col min="2571" max="2571" width="7.85546875" style="101" customWidth="1"/>
    <col min="2572" max="2816" width="11.42578125" style="101"/>
    <col min="2817" max="2817" width="16" style="101" customWidth="1"/>
    <col min="2818" max="2824" width="17.5703125" style="101" customWidth="1"/>
    <col min="2825" max="2825" width="7.85546875" style="101" customWidth="1"/>
    <col min="2826" max="2826" width="14.28515625" style="101" customWidth="1"/>
    <col min="2827" max="2827" width="7.85546875" style="101" customWidth="1"/>
    <col min="2828" max="3072" width="11.42578125" style="101"/>
    <col min="3073" max="3073" width="16" style="101" customWidth="1"/>
    <col min="3074" max="3080" width="17.5703125" style="101" customWidth="1"/>
    <col min="3081" max="3081" width="7.85546875" style="101" customWidth="1"/>
    <col min="3082" max="3082" width="14.28515625" style="101" customWidth="1"/>
    <col min="3083" max="3083" width="7.85546875" style="101" customWidth="1"/>
    <col min="3084" max="3328" width="11.42578125" style="101"/>
    <col min="3329" max="3329" width="16" style="101" customWidth="1"/>
    <col min="3330" max="3336" width="17.5703125" style="101" customWidth="1"/>
    <col min="3337" max="3337" width="7.85546875" style="101" customWidth="1"/>
    <col min="3338" max="3338" width="14.28515625" style="101" customWidth="1"/>
    <col min="3339" max="3339" width="7.85546875" style="101" customWidth="1"/>
    <col min="3340" max="3584" width="11.42578125" style="101"/>
    <col min="3585" max="3585" width="16" style="101" customWidth="1"/>
    <col min="3586" max="3592" width="17.5703125" style="101" customWidth="1"/>
    <col min="3593" max="3593" width="7.85546875" style="101" customWidth="1"/>
    <col min="3594" max="3594" width="14.28515625" style="101" customWidth="1"/>
    <col min="3595" max="3595" width="7.85546875" style="101" customWidth="1"/>
    <col min="3596" max="3840" width="11.42578125" style="101"/>
    <col min="3841" max="3841" width="16" style="101" customWidth="1"/>
    <col min="3842" max="3848" width="17.5703125" style="101" customWidth="1"/>
    <col min="3849" max="3849" width="7.85546875" style="101" customWidth="1"/>
    <col min="3850" max="3850" width="14.28515625" style="101" customWidth="1"/>
    <col min="3851" max="3851" width="7.85546875" style="101" customWidth="1"/>
    <col min="3852" max="4096" width="11.42578125" style="101"/>
    <col min="4097" max="4097" width="16" style="101" customWidth="1"/>
    <col min="4098" max="4104" width="17.5703125" style="101" customWidth="1"/>
    <col min="4105" max="4105" width="7.85546875" style="101" customWidth="1"/>
    <col min="4106" max="4106" width="14.28515625" style="101" customWidth="1"/>
    <col min="4107" max="4107" width="7.85546875" style="101" customWidth="1"/>
    <col min="4108" max="4352" width="11.42578125" style="101"/>
    <col min="4353" max="4353" width="16" style="101" customWidth="1"/>
    <col min="4354" max="4360" width="17.5703125" style="101" customWidth="1"/>
    <col min="4361" max="4361" width="7.85546875" style="101" customWidth="1"/>
    <col min="4362" max="4362" width="14.28515625" style="101" customWidth="1"/>
    <col min="4363" max="4363" width="7.85546875" style="101" customWidth="1"/>
    <col min="4364" max="4608" width="11.42578125" style="101"/>
    <col min="4609" max="4609" width="16" style="101" customWidth="1"/>
    <col min="4610" max="4616" width="17.5703125" style="101" customWidth="1"/>
    <col min="4617" max="4617" width="7.85546875" style="101" customWidth="1"/>
    <col min="4618" max="4618" width="14.28515625" style="101" customWidth="1"/>
    <col min="4619" max="4619" width="7.85546875" style="101" customWidth="1"/>
    <col min="4620" max="4864" width="11.42578125" style="101"/>
    <col min="4865" max="4865" width="16" style="101" customWidth="1"/>
    <col min="4866" max="4872" width="17.5703125" style="101" customWidth="1"/>
    <col min="4873" max="4873" width="7.85546875" style="101" customWidth="1"/>
    <col min="4874" max="4874" width="14.28515625" style="101" customWidth="1"/>
    <col min="4875" max="4875" width="7.85546875" style="101" customWidth="1"/>
    <col min="4876" max="5120" width="11.42578125" style="101"/>
    <col min="5121" max="5121" width="16" style="101" customWidth="1"/>
    <col min="5122" max="5128" width="17.5703125" style="101" customWidth="1"/>
    <col min="5129" max="5129" width="7.85546875" style="101" customWidth="1"/>
    <col min="5130" max="5130" width="14.28515625" style="101" customWidth="1"/>
    <col min="5131" max="5131" width="7.85546875" style="101" customWidth="1"/>
    <col min="5132" max="5376" width="11.42578125" style="101"/>
    <col min="5377" max="5377" width="16" style="101" customWidth="1"/>
    <col min="5378" max="5384" width="17.5703125" style="101" customWidth="1"/>
    <col min="5385" max="5385" width="7.85546875" style="101" customWidth="1"/>
    <col min="5386" max="5386" width="14.28515625" style="101" customWidth="1"/>
    <col min="5387" max="5387" width="7.85546875" style="101" customWidth="1"/>
    <col min="5388" max="5632" width="11.42578125" style="101"/>
    <col min="5633" max="5633" width="16" style="101" customWidth="1"/>
    <col min="5634" max="5640" width="17.5703125" style="101" customWidth="1"/>
    <col min="5641" max="5641" width="7.85546875" style="101" customWidth="1"/>
    <col min="5642" max="5642" width="14.28515625" style="101" customWidth="1"/>
    <col min="5643" max="5643" width="7.85546875" style="101" customWidth="1"/>
    <col min="5644" max="5888" width="11.42578125" style="101"/>
    <col min="5889" max="5889" width="16" style="101" customWidth="1"/>
    <col min="5890" max="5896" width="17.5703125" style="101" customWidth="1"/>
    <col min="5897" max="5897" width="7.85546875" style="101" customWidth="1"/>
    <col min="5898" max="5898" width="14.28515625" style="101" customWidth="1"/>
    <col min="5899" max="5899" width="7.85546875" style="101" customWidth="1"/>
    <col min="5900" max="6144" width="11.42578125" style="101"/>
    <col min="6145" max="6145" width="16" style="101" customWidth="1"/>
    <col min="6146" max="6152" width="17.5703125" style="101" customWidth="1"/>
    <col min="6153" max="6153" width="7.85546875" style="101" customWidth="1"/>
    <col min="6154" max="6154" width="14.28515625" style="101" customWidth="1"/>
    <col min="6155" max="6155" width="7.85546875" style="101" customWidth="1"/>
    <col min="6156" max="6400" width="11.42578125" style="101"/>
    <col min="6401" max="6401" width="16" style="101" customWidth="1"/>
    <col min="6402" max="6408" width="17.5703125" style="101" customWidth="1"/>
    <col min="6409" max="6409" width="7.85546875" style="101" customWidth="1"/>
    <col min="6410" max="6410" width="14.28515625" style="101" customWidth="1"/>
    <col min="6411" max="6411" width="7.85546875" style="101" customWidth="1"/>
    <col min="6412" max="6656" width="11.42578125" style="101"/>
    <col min="6657" max="6657" width="16" style="101" customWidth="1"/>
    <col min="6658" max="6664" width="17.5703125" style="101" customWidth="1"/>
    <col min="6665" max="6665" width="7.85546875" style="101" customWidth="1"/>
    <col min="6666" max="6666" width="14.28515625" style="101" customWidth="1"/>
    <col min="6667" max="6667" width="7.85546875" style="101" customWidth="1"/>
    <col min="6668" max="6912" width="11.42578125" style="101"/>
    <col min="6913" max="6913" width="16" style="101" customWidth="1"/>
    <col min="6914" max="6920" width="17.5703125" style="101" customWidth="1"/>
    <col min="6921" max="6921" width="7.85546875" style="101" customWidth="1"/>
    <col min="6922" max="6922" width="14.28515625" style="101" customWidth="1"/>
    <col min="6923" max="6923" width="7.85546875" style="101" customWidth="1"/>
    <col min="6924" max="7168" width="11.42578125" style="101"/>
    <col min="7169" max="7169" width="16" style="101" customWidth="1"/>
    <col min="7170" max="7176" width="17.5703125" style="101" customWidth="1"/>
    <col min="7177" max="7177" width="7.85546875" style="101" customWidth="1"/>
    <col min="7178" max="7178" width="14.28515625" style="101" customWidth="1"/>
    <col min="7179" max="7179" width="7.85546875" style="101" customWidth="1"/>
    <col min="7180" max="7424" width="11.42578125" style="101"/>
    <col min="7425" max="7425" width="16" style="101" customWidth="1"/>
    <col min="7426" max="7432" width="17.5703125" style="101" customWidth="1"/>
    <col min="7433" max="7433" width="7.85546875" style="101" customWidth="1"/>
    <col min="7434" max="7434" width="14.28515625" style="101" customWidth="1"/>
    <col min="7435" max="7435" width="7.85546875" style="101" customWidth="1"/>
    <col min="7436" max="7680" width="11.42578125" style="101"/>
    <col min="7681" max="7681" width="16" style="101" customWidth="1"/>
    <col min="7682" max="7688" width="17.5703125" style="101" customWidth="1"/>
    <col min="7689" max="7689" width="7.85546875" style="101" customWidth="1"/>
    <col min="7690" max="7690" width="14.28515625" style="101" customWidth="1"/>
    <col min="7691" max="7691" width="7.85546875" style="101" customWidth="1"/>
    <col min="7692" max="7936" width="11.42578125" style="101"/>
    <col min="7937" max="7937" width="16" style="101" customWidth="1"/>
    <col min="7938" max="7944" width="17.5703125" style="101" customWidth="1"/>
    <col min="7945" max="7945" width="7.85546875" style="101" customWidth="1"/>
    <col min="7946" max="7946" width="14.28515625" style="101" customWidth="1"/>
    <col min="7947" max="7947" width="7.85546875" style="101" customWidth="1"/>
    <col min="7948" max="8192" width="11.42578125" style="101"/>
    <col min="8193" max="8193" width="16" style="101" customWidth="1"/>
    <col min="8194" max="8200" width="17.5703125" style="101" customWidth="1"/>
    <col min="8201" max="8201" width="7.85546875" style="101" customWidth="1"/>
    <col min="8202" max="8202" width="14.28515625" style="101" customWidth="1"/>
    <col min="8203" max="8203" width="7.85546875" style="101" customWidth="1"/>
    <col min="8204" max="8448" width="11.42578125" style="101"/>
    <col min="8449" max="8449" width="16" style="101" customWidth="1"/>
    <col min="8450" max="8456" width="17.5703125" style="101" customWidth="1"/>
    <col min="8457" max="8457" width="7.85546875" style="101" customWidth="1"/>
    <col min="8458" max="8458" width="14.28515625" style="101" customWidth="1"/>
    <col min="8459" max="8459" width="7.85546875" style="101" customWidth="1"/>
    <col min="8460" max="8704" width="11.42578125" style="101"/>
    <col min="8705" max="8705" width="16" style="101" customWidth="1"/>
    <col min="8706" max="8712" width="17.5703125" style="101" customWidth="1"/>
    <col min="8713" max="8713" width="7.85546875" style="101" customWidth="1"/>
    <col min="8714" max="8714" width="14.28515625" style="101" customWidth="1"/>
    <col min="8715" max="8715" width="7.85546875" style="101" customWidth="1"/>
    <col min="8716" max="8960" width="11.42578125" style="101"/>
    <col min="8961" max="8961" width="16" style="101" customWidth="1"/>
    <col min="8962" max="8968" width="17.5703125" style="101" customWidth="1"/>
    <col min="8969" max="8969" width="7.85546875" style="101" customWidth="1"/>
    <col min="8970" max="8970" width="14.28515625" style="101" customWidth="1"/>
    <col min="8971" max="8971" width="7.85546875" style="101" customWidth="1"/>
    <col min="8972" max="9216" width="11.42578125" style="101"/>
    <col min="9217" max="9217" width="16" style="101" customWidth="1"/>
    <col min="9218" max="9224" width="17.5703125" style="101" customWidth="1"/>
    <col min="9225" max="9225" width="7.85546875" style="101" customWidth="1"/>
    <col min="9226" max="9226" width="14.28515625" style="101" customWidth="1"/>
    <col min="9227" max="9227" width="7.85546875" style="101" customWidth="1"/>
    <col min="9228" max="9472" width="11.42578125" style="101"/>
    <col min="9473" max="9473" width="16" style="101" customWidth="1"/>
    <col min="9474" max="9480" width="17.5703125" style="101" customWidth="1"/>
    <col min="9481" max="9481" width="7.85546875" style="101" customWidth="1"/>
    <col min="9482" max="9482" width="14.28515625" style="101" customWidth="1"/>
    <col min="9483" max="9483" width="7.85546875" style="101" customWidth="1"/>
    <col min="9484" max="9728" width="11.42578125" style="101"/>
    <col min="9729" max="9729" width="16" style="101" customWidth="1"/>
    <col min="9730" max="9736" width="17.5703125" style="101" customWidth="1"/>
    <col min="9737" max="9737" width="7.85546875" style="101" customWidth="1"/>
    <col min="9738" max="9738" width="14.28515625" style="101" customWidth="1"/>
    <col min="9739" max="9739" width="7.85546875" style="101" customWidth="1"/>
    <col min="9740" max="9984" width="11.42578125" style="101"/>
    <col min="9985" max="9985" width="16" style="101" customWidth="1"/>
    <col min="9986" max="9992" width="17.5703125" style="101" customWidth="1"/>
    <col min="9993" max="9993" width="7.85546875" style="101" customWidth="1"/>
    <col min="9994" max="9994" width="14.28515625" style="101" customWidth="1"/>
    <col min="9995" max="9995" width="7.85546875" style="101" customWidth="1"/>
    <col min="9996" max="10240" width="11.42578125" style="101"/>
    <col min="10241" max="10241" width="16" style="101" customWidth="1"/>
    <col min="10242" max="10248" width="17.5703125" style="101" customWidth="1"/>
    <col min="10249" max="10249" width="7.85546875" style="101" customWidth="1"/>
    <col min="10250" max="10250" width="14.28515625" style="101" customWidth="1"/>
    <col min="10251" max="10251" width="7.85546875" style="101" customWidth="1"/>
    <col min="10252" max="10496" width="11.42578125" style="101"/>
    <col min="10497" max="10497" width="16" style="101" customWidth="1"/>
    <col min="10498" max="10504" width="17.5703125" style="101" customWidth="1"/>
    <col min="10505" max="10505" width="7.85546875" style="101" customWidth="1"/>
    <col min="10506" max="10506" width="14.28515625" style="101" customWidth="1"/>
    <col min="10507" max="10507" width="7.85546875" style="101" customWidth="1"/>
    <col min="10508" max="10752" width="11.42578125" style="101"/>
    <col min="10753" max="10753" width="16" style="101" customWidth="1"/>
    <col min="10754" max="10760" width="17.5703125" style="101" customWidth="1"/>
    <col min="10761" max="10761" width="7.85546875" style="101" customWidth="1"/>
    <col min="10762" max="10762" width="14.28515625" style="101" customWidth="1"/>
    <col min="10763" max="10763" width="7.85546875" style="101" customWidth="1"/>
    <col min="10764" max="11008" width="11.42578125" style="101"/>
    <col min="11009" max="11009" width="16" style="101" customWidth="1"/>
    <col min="11010" max="11016" width="17.5703125" style="101" customWidth="1"/>
    <col min="11017" max="11017" width="7.85546875" style="101" customWidth="1"/>
    <col min="11018" max="11018" width="14.28515625" style="101" customWidth="1"/>
    <col min="11019" max="11019" width="7.85546875" style="101" customWidth="1"/>
    <col min="11020" max="11264" width="11.42578125" style="101"/>
    <col min="11265" max="11265" width="16" style="101" customWidth="1"/>
    <col min="11266" max="11272" width="17.5703125" style="101" customWidth="1"/>
    <col min="11273" max="11273" width="7.85546875" style="101" customWidth="1"/>
    <col min="11274" max="11274" width="14.28515625" style="101" customWidth="1"/>
    <col min="11275" max="11275" width="7.85546875" style="101" customWidth="1"/>
    <col min="11276" max="11520" width="11.42578125" style="101"/>
    <col min="11521" max="11521" width="16" style="101" customWidth="1"/>
    <col min="11522" max="11528" width="17.5703125" style="101" customWidth="1"/>
    <col min="11529" max="11529" width="7.85546875" style="101" customWidth="1"/>
    <col min="11530" max="11530" width="14.28515625" style="101" customWidth="1"/>
    <col min="11531" max="11531" width="7.85546875" style="101" customWidth="1"/>
    <col min="11532" max="11776" width="11.42578125" style="101"/>
    <col min="11777" max="11777" width="16" style="101" customWidth="1"/>
    <col min="11778" max="11784" width="17.5703125" style="101" customWidth="1"/>
    <col min="11785" max="11785" width="7.85546875" style="101" customWidth="1"/>
    <col min="11786" max="11786" width="14.28515625" style="101" customWidth="1"/>
    <col min="11787" max="11787" width="7.85546875" style="101" customWidth="1"/>
    <col min="11788" max="12032" width="11.42578125" style="101"/>
    <col min="12033" max="12033" width="16" style="101" customWidth="1"/>
    <col min="12034" max="12040" width="17.5703125" style="101" customWidth="1"/>
    <col min="12041" max="12041" width="7.85546875" style="101" customWidth="1"/>
    <col min="12042" max="12042" width="14.28515625" style="101" customWidth="1"/>
    <col min="12043" max="12043" width="7.85546875" style="101" customWidth="1"/>
    <col min="12044" max="12288" width="11.42578125" style="101"/>
    <col min="12289" max="12289" width="16" style="101" customWidth="1"/>
    <col min="12290" max="12296" width="17.5703125" style="101" customWidth="1"/>
    <col min="12297" max="12297" width="7.85546875" style="101" customWidth="1"/>
    <col min="12298" max="12298" width="14.28515625" style="101" customWidth="1"/>
    <col min="12299" max="12299" width="7.85546875" style="101" customWidth="1"/>
    <col min="12300" max="12544" width="11.42578125" style="101"/>
    <col min="12545" max="12545" width="16" style="101" customWidth="1"/>
    <col min="12546" max="12552" width="17.5703125" style="101" customWidth="1"/>
    <col min="12553" max="12553" width="7.85546875" style="101" customWidth="1"/>
    <col min="12554" max="12554" width="14.28515625" style="101" customWidth="1"/>
    <col min="12555" max="12555" width="7.85546875" style="101" customWidth="1"/>
    <col min="12556" max="12800" width="11.42578125" style="101"/>
    <col min="12801" max="12801" width="16" style="101" customWidth="1"/>
    <col min="12802" max="12808" width="17.5703125" style="101" customWidth="1"/>
    <col min="12809" max="12809" width="7.85546875" style="101" customWidth="1"/>
    <col min="12810" max="12810" width="14.28515625" style="101" customWidth="1"/>
    <col min="12811" max="12811" width="7.85546875" style="101" customWidth="1"/>
    <col min="12812" max="13056" width="11.42578125" style="101"/>
    <col min="13057" max="13057" width="16" style="101" customWidth="1"/>
    <col min="13058" max="13064" width="17.5703125" style="101" customWidth="1"/>
    <col min="13065" max="13065" width="7.85546875" style="101" customWidth="1"/>
    <col min="13066" max="13066" width="14.28515625" style="101" customWidth="1"/>
    <col min="13067" max="13067" width="7.85546875" style="101" customWidth="1"/>
    <col min="13068" max="13312" width="11.42578125" style="101"/>
    <col min="13313" max="13313" width="16" style="101" customWidth="1"/>
    <col min="13314" max="13320" width="17.5703125" style="101" customWidth="1"/>
    <col min="13321" max="13321" width="7.85546875" style="101" customWidth="1"/>
    <col min="13322" max="13322" width="14.28515625" style="101" customWidth="1"/>
    <col min="13323" max="13323" width="7.85546875" style="101" customWidth="1"/>
    <col min="13324" max="13568" width="11.42578125" style="101"/>
    <col min="13569" max="13569" width="16" style="101" customWidth="1"/>
    <col min="13570" max="13576" width="17.5703125" style="101" customWidth="1"/>
    <col min="13577" max="13577" width="7.85546875" style="101" customWidth="1"/>
    <col min="13578" max="13578" width="14.28515625" style="101" customWidth="1"/>
    <col min="13579" max="13579" width="7.85546875" style="101" customWidth="1"/>
    <col min="13580" max="13824" width="11.42578125" style="101"/>
    <col min="13825" max="13825" width="16" style="101" customWidth="1"/>
    <col min="13826" max="13832" width="17.5703125" style="101" customWidth="1"/>
    <col min="13833" max="13833" width="7.85546875" style="101" customWidth="1"/>
    <col min="13834" max="13834" width="14.28515625" style="101" customWidth="1"/>
    <col min="13835" max="13835" width="7.85546875" style="101" customWidth="1"/>
    <col min="13836" max="14080" width="11.42578125" style="101"/>
    <col min="14081" max="14081" width="16" style="101" customWidth="1"/>
    <col min="14082" max="14088" width="17.5703125" style="101" customWidth="1"/>
    <col min="14089" max="14089" width="7.85546875" style="101" customWidth="1"/>
    <col min="14090" max="14090" width="14.28515625" style="101" customWidth="1"/>
    <col min="14091" max="14091" width="7.85546875" style="101" customWidth="1"/>
    <col min="14092" max="14336" width="11.42578125" style="101"/>
    <col min="14337" max="14337" width="16" style="101" customWidth="1"/>
    <col min="14338" max="14344" width="17.5703125" style="101" customWidth="1"/>
    <col min="14345" max="14345" width="7.85546875" style="101" customWidth="1"/>
    <col min="14346" max="14346" width="14.28515625" style="101" customWidth="1"/>
    <col min="14347" max="14347" width="7.85546875" style="101" customWidth="1"/>
    <col min="14348" max="14592" width="11.42578125" style="101"/>
    <col min="14593" max="14593" width="16" style="101" customWidth="1"/>
    <col min="14594" max="14600" width="17.5703125" style="101" customWidth="1"/>
    <col min="14601" max="14601" width="7.85546875" style="101" customWidth="1"/>
    <col min="14602" max="14602" width="14.28515625" style="101" customWidth="1"/>
    <col min="14603" max="14603" width="7.85546875" style="101" customWidth="1"/>
    <col min="14604" max="14848" width="11.42578125" style="101"/>
    <col min="14849" max="14849" width="16" style="101" customWidth="1"/>
    <col min="14850" max="14856" width="17.5703125" style="101" customWidth="1"/>
    <col min="14857" max="14857" width="7.85546875" style="101" customWidth="1"/>
    <col min="14858" max="14858" width="14.28515625" style="101" customWidth="1"/>
    <col min="14859" max="14859" width="7.85546875" style="101" customWidth="1"/>
    <col min="14860" max="15104" width="11.42578125" style="101"/>
    <col min="15105" max="15105" width="16" style="101" customWidth="1"/>
    <col min="15106" max="15112" width="17.5703125" style="101" customWidth="1"/>
    <col min="15113" max="15113" width="7.85546875" style="101" customWidth="1"/>
    <col min="15114" max="15114" width="14.28515625" style="101" customWidth="1"/>
    <col min="15115" max="15115" width="7.85546875" style="101" customWidth="1"/>
    <col min="15116" max="15360" width="11.42578125" style="101"/>
    <col min="15361" max="15361" width="16" style="101" customWidth="1"/>
    <col min="15362" max="15368" width="17.5703125" style="101" customWidth="1"/>
    <col min="15369" max="15369" width="7.85546875" style="101" customWidth="1"/>
    <col min="15370" max="15370" width="14.28515625" style="101" customWidth="1"/>
    <col min="15371" max="15371" width="7.85546875" style="101" customWidth="1"/>
    <col min="15372" max="15616" width="11.42578125" style="101"/>
    <col min="15617" max="15617" width="16" style="101" customWidth="1"/>
    <col min="15618" max="15624" width="17.5703125" style="101" customWidth="1"/>
    <col min="15625" max="15625" width="7.85546875" style="101" customWidth="1"/>
    <col min="15626" max="15626" width="14.28515625" style="101" customWidth="1"/>
    <col min="15627" max="15627" width="7.85546875" style="101" customWidth="1"/>
    <col min="15628" max="15872" width="11.42578125" style="101"/>
    <col min="15873" max="15873" width="16" style="101" customWidth="1"/>
    <col min="15874" max="15880" width="17.5703125" style="101" customWidth="1"/>
    <col min="15881" max="15881" width="7.85546875" style="101" customWidth="1"/>
    <col min="15882" max="15882" width="14.28515625" style="101" customWidth="1"/>
    <col min="15883" max="15883" width="7.85546875" style="101" customWidth="1"/>
    <col min="15884" max="16128" width="11.42578125" style="101"/>
    <col min="16129" max="16129" width="16" style="101" customWidth="1"/>
    <col min="16130" max="16136" width="17.5703125" style="101" customWidth="1"/>
    <col min="16137" max="16137" width="7.85546875" style="101" customWidth="1"/>
    <col min="16138" max="16138" width="14.28515625" style="101" customWidth="1"/>
    <col min="16139" max="16139" width="7.85546875" style="101" customWidth="1"/>
    <col min="16140" max="16384" width="11.42578125" style="101"/>
  </cols>
  <sheetData>
    <row r="1" spans="1:10" ht="24" customHeight="1" x14ac:dyDescent="0.2">
      <c r="A1" s="225" t="s">
        <v>223</v>
      </c>
      <c r="B1" s="225"/>
      <c r="C1" s="225"/>
      <c r="D1" s="225"/>
      <c r="E1" s="225"/>
      <c r="F1" s="225"/>
      <c r="G1" s="225"/>
      <c r="H1" s="225"/>
    </row>
    <row r="2" spans="1:10" ht="18.75" customHeight="1" x14ac:dyDescent="0.2">
      <c r="A2" s="174"/>
      <c r="B2" s="174"/>
      <c r="C2" s="174"/>
      <c r="D2" s="174"/>
      <c r="E2" s="174"/>
      <c r="F2" s="174"/>
      <c r="G2" s="98" t="s">
        <v>182</v>
      </c>
      <c r="H2" s="174"/>
    </row>
    <row r="3" spans="1:10" s="3" customFormat="1" ht="13.5" thickBot="1" x14ac:dyDescent="0.25">
      <c r="A3" s="102"/>
      <c r="G3" s="99" t="s">
        <v>183</v>
      </c>
      <c r="H3" s="103"/>
    </row>
    <row r="4" spans="1:10" s="3" customFormat="1" ht="26.25" customHeight="1" thickBot="1" x14ac:dyDescent="0.25">
      <c r="A4" s="104" t="s">
        <v>195</v>
      </c>
      <c r="B4" s="241">
        <v>2023</v>
      </c>
      <c r="C4" s="242"/>
      <c r="D4" s="242"/>
      <c r="E4" s="242"/>
      <c r="F4" s="242"/>
      <c r="G4" s="242"/>
      <c r="H4" s="243"/>
    </row>
    <row r="5" spans="1:10" s="3" customFormat="1" ht="90" thickBot="1" x14ac:dyDescent="0.25">
      <c r="A5" s="105" t="s">
        <v>203</v>
      </c>
      <c r="B5" s="106" t="s">
        <v>197</v>
      </c>
      <c r="C5" s="107" t="s">
        <v>5</v>
      </c>
      <c r="D5" s="107" t="s">
        <v>13</v>
      </c>
      <c r="E5" s="107" t="s">
        <v>0</v>
      </c>
      <c r="F5" s="107" t="s">
        <v>6</v>
      </c>
      <c r="G5" s="107" t="s">
        <v>198</v>
      </c>
      <c r="H5" s="108" t="s">
        <v>199</v>
      </c>
    </row>
    <row r="6" spans="1:10" s="3" customFormat="1" ht="12.75" customHeight="1" x14ac:dyDescent="0.2">
      <c r="A6" s="109" t="s">
        <v>204</v>
      </c>
      <c r="B6" s="175"/>
      <c r="C6" s="176"/>
      <c r="D6" s="177"/>
      <c r="E6" s="178">
        <v>19192</v>
      </c>
      <c r="F6" s="178"/>
      <c r="G6" s="179"/>
      <c r="H6" s="180"/>
    </row>
    <row r="7" spans="1:10" s="3" customFormat="1" x14ac:dyDescent="0.2">
      <c r="A7" s="116" t="s">
        <v>205</v>
      </c>
      <c r="B7" s="117"/>
      <c r="C7" s="118"/>
      <c r="D7" s="118"/>
      <c r="E7" s="118">
        <v>1131462</v>
      </c>
      <c r="F7" s="118"/>
      <c r="G7" s="119"/>
      <c r="H7" s="120"/>
    </row>
    <row r="8" spans="1:10" s="3" customFormat="1" x14ac:dyDescent="0.2">
      <c r="A8" s="116" t="s">
        <v>206</v>
      </c>
      <c r="B8" s="117"/>
      <c r="C8" s="118"/>
      <c r="D8" s="118"/>
      <c r="E8" s="118">
        <v>31203</v>
      </c>
      <c r="F8" s="118"/>
      <c r="G8" s="119"/>
      <c r="H8" s="120"/>
    </row>
    <row r="9" spans="1:10" s="3" customFormat="1" x14ac:dyDescent="0.2">
      <c r="A9" s="116" t="s">
        <v>207</v>
      </c>
      <c r="B9" s="117"/>
      <c r="C9" s="118"/>
      <c r="D9" s="118"/>
      <c r="E9" s="118">
        <v>6636</v>
      </c>
      <c r="F9" s="118"/>
      <c r="G9" s="119"/>
      <c r="H9" s="120"/>
      <c r="J9" s="6"/>
    </row>
    <row r="10" spans="1:10" s="3" customFormat="1" ht="13.5" customHeight="1" x14ac:dyDescent="0.2">
      <c r="A10" s="116" t="s">
        <v>208</v>
      </c>
      <c r="B10" s="117"/>
      <c r="C10" s="118"/>
      <c r="D10" s="118"/>
      <c r="E10" s="118">
        <v>19844</v>
      </c>
      <c r="F10" s="118"/>
      <c r="G10" s="119"/>
      <c r="H10" s="120"/>
    </row>
    <row r="11" spans="1:10" s="3" customFormat="1" x14ac:dyDescent="0.2">
      <c r="A11" s="116" t="s">
        <v>209</v>
      </c>
      <c r="B11" s="117"/>
      <c r="C11" s="118"/>
      <c r="D11" s="118">
        <v>103495</v>
      </c>
      <c r="E11" s="118"/>
      <c r="F11" s="118"/>
      <c r="G11" s="119"/>
      <c r="H11" s="120"/>
    </row>
    <row r="12" spans="1:10" s="3" customFormat="1" x14ac:dyDescent="0.2">
      <c r="A12" s="116" t="s">
        <v>2</v>
      </c>
      <c r="B12" s="117"/>
      <c r="C12" s="118"/>
      <c r="D12" s="118"/>
      <c r="E12" s="118"/>
      <c r="F12" s="118"/>
      <c r="G12" s="119">
        <v>1195</v>
      </c>
      <c r="H12" s="120"/>
    </row>
    <row r="13" spans="1:10" s="3" customFormat="1" x14ac:dyDescent="0.2">
      <c r="A13" s="116" t="s">
        <v>210</v>
      </c>
      <c r="B13" s="117"/>
      <c r="C13" s="118"/>
      <c r="D13" s="118">
        <v>66</v>
      </c>
      <c r="E13" s="118"/>
      <c r="F13" s="118"/>
      <c r="G13" s="119"/>
      <c r="H13" s="120"/>
    </row>
    <row r="14" spans="1:10" s="3" customFormat="1" x14ac:dyDescent="0.2">
      <c r="A14" s="116" t="s">
        <v>211</v>
      </c>
      <c r="B14" s="117"/>
      <c r="C14" s="118">
        <v>1126</v>
      </c>
      <c r="D14" s="118"/>
      <c r="E14" s="118"/>
      <c r="F14" s="118"/>
      <c r="G14" s="119"/>
      <c r="H14" s="120"/>
    </row>
    <row r="15" spans="1:10" s="3" customFormat="1" x14ac:dyDescent="0.2">
      <c r="A15" s="116" t="s">
        <v>212</v>
      </c>
      <c r="B15" s="117"/>
      <c r="C15" s="118">
        <v>5587</v>
      </c>
      <c r="D15" s="118"/>
      <c r="E15" s="118"/>
      <c r="F15" s="118"/>
      <c r="G15" s="119"/>
      <c r="H15" s="120"/>
    </row>
    <row r="16" spans="1:10" s="3" customFormat="1" x14ac:dyDescent="0.2">
      <c r="A16" s="116" t="s">
        <v>3</v>
      </c>
      <c r="B16" s="117"/>
      <c r="C16" s="118"/>
      <c r="D16" s="118"/>
      <c r="E16" s="118"/>
      <c r="F16" s="118">
        <v>266</v>
      </c>
      <c r="G16" s="119"/>
      <c r="H16" s="120"/>
    </row>
    <row r="17" spans="1:8" s="3" customFormat="1" x14ac:dyDescent="0.2">
      <c r="A17" s="121" t="s">
        <v>213</v>
      </c>
      <c r="B17" s="122"/>
      <c r="C17" s="123"/>
      <c r="D17" s="123"/>
      <c r="E17" s="123"/>
      <c r="F17" s="123">
        <v>654</v>
      </c>
      <c r="G17" s="124"/>
      <c r="H17" s="125"/>
    </row>
    <row r="18" spans="1:8" s="3" customFormat="1" ht="26.25" customHeight="1" x14ac:dyDescent="0.2">
      <c r="A18" s="121" t="s">
        <v>214</v>
      </c>
      <c r="B18" s="122">
        <v>285895</v>
      </c>
      <c r="C18" s="123"/>
      <c r="D18" s="123"/>
      <c r="E18" s="123"/>
      <c r="F18" s="123"/>
      <c r="G18" s="124"/>
      <c r="H18" s="125"/>
    </row>
    <row r="19" spans="1:8" s="3" customFormat="1" ht="13.5" thickBot="1" x14ac:dyDescent="0.25">
      <c r="A19" s="126" t="s">
        <v>216</v>
      </c>
      <c r="B19" s="127"/>
      <c r="C19" s="128"/>
      <c r="D19" s="128">
        <v>5973</v>
      </c>
      <c r="E19" s="128">
        <v>11985</v>
      </c>
      <c r="F19" s="128"/>
      <c r="G19" s="129"/>
      <c r="H19" s="130"/>
    </row>
    <row r="20" spans="1:8" s="3" customFormat="1" ht="30" customHeight="1" thickBot="1" x14ac:dyDescent="0.25">
      <c r="A20" s="131" t="s">
        <v>4</v>
      </c>
      <c r="B20" s="132">
        <f>SUM(B6:B19)</f>
        <v>285895</v>
      </c>
      <c r="C20" s="132">
        <f t="shared" ref="C20:H20" si="0">SUM(C6:C19)</f>
        <v>6713</v>
      </c>
      <c r="D20" s="132">
        <f t="shared" si="0"/>
        <v>109534</v>
      </c>
      <c r="E20" s="132">
        <f t="shared" si="0"/>
        <v>1220322</v>
      </c>
      <c r="F20" s="132">
        <f t="shared" si="0"/>
        <v>920</v>
      </c>
      <c r="G20" s="132">
        <f t="shared" si="0"/>
        <v>1195</v>
      </c>
      <c r="H20" s="132">
        <f t="shared" si="0"/>
        <v>0</v>
      </c>
    </row>
    <row r="21" spans="1:8" s="3" customFormat="1" ht="28.5" customHeight="1" thickBot="1" x14ac:dyDescent="0.25">
      <c r="A21" s="131" t="s">
        <v>200</v>
      </c>
      <c r="B21" s="236">
        <f>B20+C20+D20+E20+F20+G20+H20</f>
        <v>1624579</v>
      </c>
      <c r="C21" s="237"/>
      <c r="D21" s="237"/>
      <c r="E21" s="237"/>
      <c r="F21" s="237"/>
      <c r="G21" s="237"/>
      <c r="H21" s="238"/>
    </row>
    <row r="22" spans="1:8" ht="13.5" thickBot="1" x14ac:dyDescent="0.25">
      <c r="A22" s="133"/>
      <c r="B22" s="133"/>
      <c r="C22" s="133"/>
      <c r="D22" s="134"/>
      <c r="E22" s="135"/>
      <c r="H22" s="103"/>
    </row>
    <row r="23" spans="1:8" ht="26.25" customHeight="1" thickBot="1" x14ac:dyDescent="0.25">
      <c r="A23" s="136" t="s">
        <v>195</v>
      </c>
      <c r="B23" s="241">
        <v>2024</v>
      </c>
      <c r="C23" s="242"/>
      <c r="D23" s="242"/>
      <c r="E23" s="242"/>
      <c r="F23" s="242"/>
      <c r="G23" s="242"/>
      <c r="H23" s="243"/>
    </row>
    <row r="24" spans="1:8" ht="90" thickBot="1" x14ac:dyDescent="0.25">
      <c r="A24" s="137" t="s">
        <v>196</v>
      </c>
      <c r="B24" s="106" t="s">
        <v>197</v>
      </c>
      <c r="C24" s="107" t="s">
        <v>5</v>
      </c>
      <c r="D24" s="107" t="s">
        <v>13</v>
      </c>
      <c r="E24" s="107" t="s">
        <v>0</v>
      </c>
      <c r="F24" s="107" t="s">
        <v>6</v>
      </c>
      <c r="G24" s="107" t="s">
        <v>198</v>
      </c>
      <c r="H24" s="108" t="s">
        <v>199</v>
      </c>
    </row>
    <row r="25" spans="1:8" x14ac:dyDescent="0.2">
      <c r="A25" s="109">
        <v>63</v>
      </c>
      <c r="B25" s="110"/>
      <c r="C25" s="111"/>
      <c r="D25" s="112"/>
      <c r="E25" s="113">
        <v>1270000</v>
      </c>
      <c r="F25" s="113"/>
      <c r="G25" s="114"/>
      <c r="H25" s="115"/>
    </row>
    <row r="26" spans="1:8" x14ac:dyDescent="0.2">
      <c r="A26" s="116">
        <v>65</v>
      </c>
      <c r="B26" s="117"/>
      <c r="C26" s="118"/>
      <c r="D26" s="118">
        <v>105000</v>
      </c>
      <c r="E26" s="118"/>
      <c r="F26" s="118"/>
      <c r="G26" s="119">
        <v>1200</v>
      </c>
      <c r="H26" s="120"/>
    </row>
    <row r="27" spans="1:8" x14ac:dyDescent="0.2">
      <c r="A27" s="116">
        <v>66</v>
      </c>
      <c r="B27" s="117"/>
      <c r="C27" s="118">
        <v>7000</v>
      </c>
      <c r="D27" s="118"/>
      <c r="E27" s="118"/>
      <c r="F27" s="118">
        <v>1000</v>
      </c>
      <c r="G27" s="119"/>
      <c r="H27" s="120"/>
    </row>
    <row r="28" spans="1:8" x14ac:dyDescent="0.2">
      <c r="A28" s="116">
        <v>67</v>
      </c>
      <c r="B28" s="117">
        <v>281500</v>
      </c>
      <c r="C28" s="118"/>
      <c r="D28" s="118"/>
      <c r="E28" s="118"/>
      <c r="F28" s="118"/>
      <c r="G28" s="119"/>
      <c r="H28" s="120"/>
    </row>
    <row r="29" spans="1:8" x14ac:dyDescent="0.2">
      <c r="A29" s="116"/>
      <c r="B29" s="117"/>
      <c r="C29" s="118"/>
      <c r="D29" s="118"/>
      <c r="E29" s="118"/>
      <c r="F29" s="118"/>
      <c r="G29" s="119"/>
      <c r="H29" s="120"/>
    </row>
    <row r="30" spans="1:8" x14ac:dyDescent="0.2">
      <c r="A30" s="116"/>
      <c r="B30" s="117"/>
      <c r="C30" s="118"/>
      <c r="D30" s="118"/>
      <c r="E30" s="118"/>
      <c r="F30" s="118"/>
      <c r="G30" s="119"/>
      <c r="H30" s="120"/>
    </row>
    <row r="31" spans="1:8" x14ac:dyDescent="0.2">
      <c r="A31" s="116"/>
      <c r="B31" s="117"/>
      <c r="C31" s="118"/>
      <c r="D31" s="118"/>
      <c r="E31" s="118"/>
      <c r="F31" s="118"/>
      <c r="G31" s="119"/>
      <c r="H31" s="120"/>
    </row>
    <row r="32" spans="1:8" ht="13.5" thickBot="1" x14ac:dyDescent="0.25">
      <c r="A32" s="126"/>
      <c r="B32" s="127"/>
      <c r="C32" s="128"/>
      <c r="D32" s="128"/>
      <c r="E32" s="128"/>
      <c r="F32" s="128"/>
      <c r="G32" s="129"/>
      <c r="H32" s="130"/>
    </row>
    <row r="33" spans="1:8" s="3" customFormat="1" ht="30" customHeight="1" thickBot="1" x14ac:dyDescent="0.25">
      <c r="A33" s="131" t="s">
        <v>4</v>
      </c>
      <c r="B33" s="132">
        <f>SUM(B25:B32)</f>
        <v>281500</v>
      </c>
      <c r="C33" s="132">
        <f t="shared" ref="C33:F33" si="1">SUM(C25:C32)</f>
        <v>7000</v>
      </c>
      <c r="D33" s="132">
        <f t="shared" si="1"/>
        <v>105000</v>
      </c>
      <c r="E33" s="132">
        <f t="shared" si="1"/>
        <v>1270000</v>
      </c>
      <c r="F33" s="132">
        <f t="shared" si="1"/>
        <v>1000</v>
      </c>
      <c r="G33" s="132">
        <f t="shared" ref="G33" si="2">SUM(G25:G32)</f>
        <v>1200</v>
      </c>
      <c r="H33" s="132">
        <f t="shared" ref="H33" si="3">SUM(H25:H32)</f>
        <v>0</v>
      </c>
    </row>
    <row r="34" spans="1:8" s="3" customFormat="1" ht="28.5" customHeight="1" thickBot="1" x14ac:dyDescent="0.25">
      <c r="A34" s="131" t="s">
        <v>201</v>
      </c>
      <c r="B34" s="236">
        <f>B33+C33+D33+E33+F33+G33+H33</f>
        <v>1665700</v>
      </c>
      <c r="C34" s="237"/>
      <c r="D34" s="237"/>
      <c r="E34" s="237"/>
      <c r="F34" s="237"/>
      <c r="G34" s="237"/>
      <c r="H34" s="238"/>
    </row>
    <row r="35" spans="1:8" ht="13.5" thickBot="1" x14ac:dyDescent="0.25">
      <c r="D35" s="139"/>
      <c r="E35" s="140"/>
    </row>
    <row r="36" spans="1:8" ht="26.25" customHeight="1" thickBot="1" x14ac:dyDescent="0.25">
      <c r="A36" s="136" t="s">
        <v>195</v>
      </c>
      <c r="B36" s="241">
        <v>2025</v>
      </c>
      <c r="C36" s="242"/>
      <c r="D36" s="242"/>
      <c r="E36" s="242"/>
      <c r="F36" s="242"/>
      <c r="G36" s="242"/>
      <c r="H36" s="243"/>
    </row>
    <row r="37" spans="1:8" ht="90" thickBot="1" x14ac:dyDescent="0.25">
      <c r="A37" s="137" t="s">
        <v>203</v>
      </c>
      <c r="B37" s="106" t="s">
        <v>197</v>
      </c>
      <c r="C37" s="107" t="s">
        <v>5</v>
      </c>
      <c r="D37" s="107" t="s">
        <v>13</v>
      </c>
      <c r="E37" s="107" t="s">
        <v>0</v>
      </c>
      <c r="F37" s="107" t="s">
        <v>6</v>
      </c>
      <c r="G37" s="107" t="s">
        <v>198</v>
      </c>
      <c r="H37" s="108" t="s">
        <v>199</v>
      </c>
    </row>
    <row r="38" spans="1:8" x14ac:dyDescent="0.2">
      <c r="A38" s="109">
        <v>63</v>
      </c>
      <c r="B38" s="110"/>
      <c r="C38" s="111"/>
      <c r="D38" s="112"/>
      <c r="E38" s="113">
        <v>1270000</v>
      </c>
      <c r="F38" s="113"/>
      <c r="G38" s="114"/>
      <c r="H38" s="115"/>
    </row>
    <row r="39" spans="1:8" x14ac:dyDescent="0.2">
      <c r="A39" s="116">
        <v>65</v>
      </c>
      <c r="B39" s="117"/>
      <c r="C39" s="118"/>
      <c r="D39" s="118">
        <v>105000</v>
      </c>
      <c r="E39" s="118"/>
      <c r="F39" s="118"/>
      <c r="G39" s="119">
        <v>1200</v>
      </c>
      <c r="H39" s="120"/>
    </row>
    <row r="40" spans="1:8" x14ac:dyDescent="0.2">
      <c r="A40" s="116">
        <v>66</v>
      </c>
      <c r="B40" s="117"/>
      <c r="C40" s="118">
        <v>7000</v>
      </c>
      <c r="D40" s="118"/>
      <c r="E40" s="118"/>
      <c r="F40" s="118">
        <v>1000</v>
      </c>
      <c r="G40" s="119"/>
      <c r="H40" s="120"/>
    </row>
    <row r="41" spans="1:8" x14ac:dyDescent="0.2">
      <c r="A41" s="116">
        <v>67</v>
      </c>
      <c r="B41" s="117">
        <v>281500</v>
      </c>
      <c r="C41" s="118"/>
      <c r="D41" s="118"/>
      <c r="E41" s="118"/>
      <c r="F41" s="118"/>
      <c r="G41" s="119"/>
      <c r="H41" s="120"/>
    </row>
    <row r="42" spans="1:8" x14ac:dyDescent="0.2">
      <c r="A42" s="116"/>
      <c r="B42" s="117"/>
      <c r="C42" s="118"/>
      <c r="D42" s="118"/>
      <c r="E42" s="118"/>
      <c r="F42" s="118"/>
      <c r="G42" s="119"/>
      <c r="H42" s="120"/>
    </row>
    <row r="43" spans="1:8" ht="13.5" customHeight="1" x14ac:dyDescent="0.2">
      <c r="A43" s="116"/>
      <c r="B43" s="117"/>
      <c r="C43" s="118"/>
      <c r="D43" s="118"/>
      <c r="E43" s="118"/>
      <c r="F43" s="118"/>
      <c r="G43" s="119"/>
      <c r="H43" s="120"/>
    </row>
    <row r="44" spans="1:8" ht="13.5" customHeight="1" x14ac:dyDescent="0.2">
      <c r="A44" s="116"/>
      <c r="B44" s="117"/>
      <c r="C44" s="118"/>
      <c r="D44" s="118"/>
      <c r="E44" s="118"/>
      <c r="F44" s="118"/>
      <c r="G44" s="119"/>
      <c r="H44" s="120"/>
    </row>
    <row r="45" spans="1:8" ht="13.5" customHeight="1" thickBot="1" x14ac:dyDescent="0.25">
      <c r="A45" s="126"/>
      <c r="B45" s="127"/>
      <c r="C45" s="128"/>
      <c r="D45" s="128"/>
      <c r="E45" s="128"/>
      <c r="F45" s="128"/>
      <c r="G45" s="129"/>
      <c r="H45" s="130"/>
    </row>
    <row r="46" spans="1:8" s="3" customFormat="1" ht="30" customHeight="1" thickBot="1" x14ac:dyDescent="0.25">
      <c r="A46" s="131" t="s">
        <v>4</v>
      </c>
      <c r="B46" s="132">
        <f>SUM(B38:B45)</f>
        <v>281500</v>
      </c>
      <c r="C46" s="132">
        <f t="shared" ref="C46" si="4">SUM(C38:C45)</f>
        <v>7000</v>
      </c>
      <c r="D46" s="132">
        <f t="shared" ref="D46" si="5">SUM(D38:D45)</f>
        <v>105000</v>
      </c>
      <c r="E46" s="132">
        <f t="shared" ref="E46" si="6">SUM(E38:E45)</f>
        <v>1270000</v>
      </c>
      <c r="F46" s="132">
        <f t="shared" ref="F46" si="7">SUM(F38:F45)</f>
        <v>1000</v>
      </c>
      <c r="G46" s="132">
        <f t="shared" ref="G46" si="8">SUM(G38:G45)</f>
        <v>1200</v>
      </c>
      <c r="H46" s="132">
        <f t="shared" ref="H46" si="9">SUM(H38:H45)</f>
        <v>0</v>
      </c>
    </row>
    <row r="47" spans="1:8" s="3" customFormat="1" ht="28.5" customHeight="1" thickBot="1" x14ac:dyDescent="0.25">
      <c r="A47" s="131" t="s">
        <v>202</v>
      </c>
      <c r="B47" s="236">
        <f>B46+C46+D46+E46+F46+G46+H46</f>
        <v>1665700</v>
      </c>
      <c r="C47" s="237"/>
      <c r="D47" s="237"/>
      <c r="E47" s="237"/>
      <c r="F47" s="237"/>
      <c r="G47" s="237"/>
      <c r="H47" s="238"/>
    </row>
    <row r="48" spans="1:8" ht="13.5" customHeight="1" x14ac:dyDescent="0.2">
      <c r="C48" s="141"/>
      <c r="D48" s="139"/>
      <c r="E48" s="142"/>
    </row>
    <row r="49" spans="2:5" ht="13.5" customHeight="1" x14ac:dyDescent="0.2">
      <c r="C49" s="141"/>
      <c r="D49" s="143"/>
      <c r="E49" s="144"/>
    </row>
    <row r="50" spans="2:5" ht="13.5" customHeight="1" x14ac:dyDescent="0.2">
      <c r="D50" s="145"/>
      <c r="E50" s="146"/>
    </row>
    <row r="51" spans="2:5" ht="13.5" customHeight="1" x14ac:dyDescent="0.2">
      <c r="D51" s="147"/>
      <c r="E51" s="148"/>
    </row>
    <row r="52" spans="2:5" ht="13.5" customHeight="1" x14ac:dyDescent="0.2">
      <c r="D52" s="139"/>
      <c r="E52" s="140"/>
    </row>
    <row r="53" spans="2:5" ht="28.5" customHeight="1" x14ac:dyDescent="0.2">
      <c r="C53" s="141"/>
      <c r="D53" s="139"/>
      <c r="E53" s="149"/>
    </row>
    <row r="54" spans="2:5" ht="13.5" customHeight="1" x14ac:dyDescent="0.2">
      <c r="C54" s="141"/>
      <c r="D54" s="139"/>
      <c r="E54" s="144"/>
    </row>
    <row r="55" spans="2:5" ht="13.5" customHeight="1" x14ac:dyDescent="0.2">
      <c r="D55" s="139"/>
      <c r="E55" s="140"/>
    </row>
    <row r="56" spans="2:5" ht="13.5" customHeight="1" x14ac:dyDescent="0.2">
      <c r="D56" s="139"/>
      <c r="E56" s="148"/>
    </row>
    <row r="57" spans="2:5" ht="13.5" customHeight="1" x14ac:dyDescent="0.2">
      <c r="D57" s="139"/>
      <c r="E57" s="140"/>
    </row>
    <row r="58" spans="2:5" ht="22.5" customHeight="1" x14ac:dyDescent="0.2">
      <c r="D58" s="139"/>
      <c r="E58" s="150"/>
    </row>
    <row r="59" spans="2:5" ht="13.5" customHeight="1" x14ac:dyDescent="0.2">
      <c r="D59" s="145"/>
      <c r="E59" s="146"/>
    </row>
    <row r="60" spans="2:5" ht="13.5" customHeight="1" x14ac:dyDescent="0.2">
      <c r="B60" s="141"/>
      <c r="D60" s="145"/>
      <c r="E60" s="151"/>
    </row>
    <row r="61" spans="2:5" ht="13.5" customHeight="1" x14ac:dyDescent="0.2">
      <c r="C61" s="141"/>
      <c r="D61" s="145"/>
      <c r="E61" s="152"/>
    </row>
    <row r="62" spans="2:5" ht="13.5" customHeight="1" x14ac:dyDescent="0.2">
      <c r="C62" s="141"/>
      <c r="D62" s="147"/>
      <c r="E62" s="144"/>
    </row>
    <row r="63" spans="2:5" ht="13.5" customHeight="1" x14ac:dyDescent="0.2">
      <c r="D63" s="139"/>
      <c r="E63" s="140"/>
    </row>
    <row r="64" spans="2:5" ht="13.5" customHeight="1" x14ac:dyDescent="0.2">
      <c r="B64" s="141"/>
      <c r="D64" s="139"/>
      <c r="E64" s="142"/>
    </row>
    <row r="65" spans="1:5" ht="13.5" customHeight="1" x14ac:dyDescent="0.2">
      <c r="C65" s="141"/>
      <c r="D65" s="139"/>
      <c r="E65" s="151"/>
    </row>
    <row r="66" spans="1:5" ht="13.5" customHeight="1" x14ac:dyDescent="0.2">
      <c r="C66" s="141"/>
      <c r="D66" s="147"/>
      <c r="E66" s="144"/>
    </row>
    <row r="67" spans="1:5" ht="13.5" customHeight="1" x14ac:dyDescent="0.2">
      <c r="D67" s="145"/>
      <c r="E67" s="140"/>
    </row>
    <row r="68" spans="1:5" ht="13.5" customHeight="1" x14ac:dyDescent="0.2">
      <c r="C68" s="141"/>
      <c r="D68" s="145"/>
      <c r="E68" s="151"/>
    </row>
    <row r="69" spans="1:5" ht="22.5" customHeight="1" x14ac:dyDescent="0.2">
      <c r="D69" s="147"/>
      <c r="E69" s="150"/>
    </row>
    <row r="70" spans="1:5" ht="13.5" customHeight="1" x14ac:dyDescent="0.2">
      <c r="D70" s="139"/>
      <c r="E70" s="140"/>
    </row>
    <row r="71" spans="1:5" ht="13.5" customHeight="1" x14ac:dyDescent="0.2">
      <c r="D71" s="147"/>
      <c r="E71" s="144"/>
    </row>
    <row r="72" spans="1:5" ht="13.5" customHeight="1" x14ac:dyDescent="0.2">
      <c r="D72" s="139"/>
      <c r="E72" s="140"/>
    </row>
    <row r="73" spans="1:5" ht="13.5" customHeight="1" x14ac:dyDescent="0.2">
      <c r="D73" s="139"/>
      <c r="E73" s="140"/>
    </row>
    <row r="74" spans="1:5" ht="13.5" customHeight="1" x14ac:dyDescent="0.2">
      <c r="A74" s="141"/>
      <c r="D74" s="153"/>
      <c r="E74" s="151"/>
    </row>
    <row r="75" spans="1:5" ht="13.5" customHeight="1" x14ac:dyDescent="0.2">
      <c r="B75" s="141"/>
      <c r="C75" s="141"/>
      <c r="D75" s="154"/>
      <c r="E75" s="151"/>
    </row>
    <row r="76" spans="1:5" ht="13.5" customHeight="1" x14ac:dyDescent="0.2">
      <c r="B76" s="141"/>
      <c r="C76" s="141"/>
      <c r="D76" s="154"/>
      <c r="E76" s="142"/>
    </row>
    <row r="77" spans="1:5" ht="13.5" customHeight="1" x14ac:dyDescent="0.2">
      <c r="B77" s="141"/>
      <c r="C77" s="141"/>
      <c r="D77" s="147"/>
      <c r="E77" s="148"/>
    </row>
    <row r="78" spans="1:5" x14ac:dyDescent="0.2">
      <c r="D78" s="139"/>
      <c r="E78" s="140"/>
    </row>
    <row r="79" spans="1:5" x14ac:dyDescent="0.2">
      <c r="B79" s="141"/>
      <c r="D79" s="139"/>
      <c r="E79" s="151"/>
    </row>
    <row r="80" spans="1:5" x14ac:dyDescent="0.2">
      <c r="C80" s="141"/>
      <c r="D80" s="139"/>
      <c r="E80" s="142"/>
    </row>
    <row r="81" spans="1:5" x14ac:dyDescent="0.2">
      <c r="C81" s="141"/>
      <c r="D81" s="147"/>
      <c r="E81" s="144"/>
    </row>
    <row r="82" spans="1:5" x14ac:dyDescent="0.2">
      <c r="D82" s="139"/>
      <c r="E82" s="140"/>
    </row>
    <row r="83" spans="1:5" x14ac:dyDescent="0.2">
      <c r="D83" s="139"/>
      <c r="E83" s="140"/>
    </row>
    <row r="84" spans="1:5" x14ac:dyDescent="0.2">
      <c r="D84" s="155"/>
      <c r="E84" s="156"/>
    </row>
    <row r="85" spans="1:5" x14ac:dyDescent="0.2">
      <c r="D85" s="139"/>
      <c r="E85" s="140"/>
    </row>
    <row r="86" spans="1:5" x14ac:dyDescent="0.2">
      <c r="D86" s="139"/>
      <c r="E86" s="140"/>
    </row>
    <row r="87" spans="1:5" x14ac:dyDescent="0.2">
      <c r="D87" s="139"/>
      <c r="E87" s="140"/>
    </row>
    <row r="88" spans="1:5" x14ac:dyDescent="0.2">
      <c r="D88" s="147"/>
      <c r="E88" s="144"/>
    </row>
    <row r="89" spans="1:5" x14ac:dyDescent="0.2">
      <c r="D89" s="139"/>
      <c r="E89" s="140"/>
    </row>
    <row r="90" spans="1:5" x14ac:dyDescent="0.2">
      <c r="D90" s="147"/>
      <c r="E90" s="144"/>
    </row>
    <row r="91" spans="1:5" x14ac:dyDescent="0.2">
      <c r="D91" s="139"/>
      <c r="E91" s="140"/>
    </row>
    <row r="92" spans="1:5" x14ac:dyDescent="0.2">
      <c r="D92" s="139"/>
      <c r="E92" s="140"/>
    </row>
    <row r="93" spans="1:5" x14ac:dyDescent="0.2">
      <c r="D93" s="139"/>
      <c r="E93" s="140"/>
    </row>
    <row r="94" spans="1:5" x14ac:dyDescent="0.2">
      <c r="D94" s="139"/>
      <c r="E94" s="140"/>
    </row>
    <row r="95" spans="1:5" ht="28.5" customHeight="1" x14ac:dyDescent="0.2">
      <c r="A95" s="157"/>
      <c r="B95" s="157"/>
      <c r="C95" s="157"/>
      <c r="D95" s="158"/>
      <c r="E95" s="159"/>
    </row>
    <row r="96" spans="1:5" x14ac:dyDescent="0.2">
      <c r="C96" s="141"/>
      <c r="D96" s="139"/>
      <c r="E96" s="142"/>
    </row>
    <row r="97" spans="3:5" x14ac:dyDescent="0.2">
      <c r="D97" s="160"/>
      <c r="E97" s="161"/>
    </row>
    <row r="98" spans="3:5" x14ac:dyDescent="0.2">
      <c r="D98" s="139"/>
      <c r="E98" s="140"/>
    </row>
    <row r="99" spans="3:5" x14ac:dyDescent="0.2">
      <c r="D99" s="155"/>
      <c r="E99" s="156"/>
    </row>
    <row r="100" spans="3:5" x14ac:dyDescent="0.2">
      <c r="D100" s="155"/>
      <c r="E100" s="156"/>
    </row>
    <row r="101" spans="3:5" x14ac:dyDescent="0.2">
      <c r="D101" s="139"/>
      <c r="E101" s="140"/>
    </row>
    <row r="102" spans="3:5" x14ac:dyDescent="0.2">
      <c r="D102" s="147"/>
      <c r="E102" s="144"/>
    </row>
    <row r="103" spans="3:5" x14ac:dyDescent="0.2">
      <c r="D103" s="139"/>
      <c r="E103" s="140"/>
    </row>
    <row r="104" spans="3:5" x14ac:dyDescent="0.2">
      <c r="D104" s="139"/>
      <c r="E104" s="140"/>
    </row>
    <row r="105" spans="3:5" x14ac:dyDescent="0.2">
      <c r="D105" s="147"/>
      <c r="E105" s="144"/>
    </row>
    <row r="106" spans="3:5" x14ac:dyDescent="0.2">
      <c r="D106" s="139"/>
      <c r="E106" s="140"/>
    </row>
    <row r="107" spans="3:5" x14ac:dyDescent="0.2">
      <c r="D107" s="155"/>
      <c r="E107" s="156"/>
    </row>
    <row r="108" spans="3:5" x14ac:dyDescent="0.2">
      <c r="D108" s="147"/>
      <c r="E108" s="161"/>
    </row>
    <row r="109" spans="3:5" x14ac:dyDescent="0.2">
      <c r="D109" s="145"/>
      <c r="E109" s="156"/>
    </row>
    <row r="110" spans="3:5" x14ac:dyDescent="0.2">
      <c r="D110" s="147"/>
      <c r="E110" s="144"/>
    </row>
    <row r="111" spans="3:5" x14ac:dyDescent="0.2">
      <c r="D111" s="139"/>
      <c r="E111" s="140"/>
    </row>
    <row r="112" spans="3:5" x14ac:dyDescent="0.2">
      <c r="C112" s="141"/>
      <c r="D112" s="139"/>
      <c r="E112" s="142"/>
    </row>
    <row r="113" spans="2:5" x14ac:dyDescent="0.2">
      <c r="D113" s="145"/>
      <c r="E113" s="144"/>
    </row>
    <row r="114" spans="2:5" x14ac:dyDescent="0.2">
      <c r="D114" s="145"/>
      <c r="E114" s="156"/>
    </row>
    <row r="115" spans="2:5" x14ac:dyDescent="0.2">
      <c r="C115" s="141"/>
      <c r="D115" s="145"/>
      <c r="E115" s="162"/>
    </row>
    <row r="116" spans="2:5" x14ac:dyDescent="0.2">
      <c r="C116" s="141"/>
      <c r="D116" s="147"/>
      <c r="E116" s="148"/>
    </row>
    <row r="117" spans="2:5" x14ac:dyDescent="0.2">
      <c r="D117" s="139"/>
      <c r="E117" s="140"/>
    </row>
    <row r="118" spans="2:5" x14ac:dyDescent="0.2">
      <c r="D118" s="160"/>
      <c r="E118" s="163"/>
    </row>
    <row r="119" spans="2:5" ht="11.25" customHeight="1" x14ac:dyDescent="0.2">
      <c r="D119" s="155"/>
      <c r="E119" s="156"/>
    </row>
    <row r="120" spans="2:5" ht="24" customHeight="1" x14ac:dyDescent="0.2">
      <c r="B120" s="141"/>
      <c r="D120" s="155"/>
      <c r="E120" s="164"/>
    </row>
    <row r="121" spans="2:5" ht="15" customHeight="1" x14ac:dyDescent="0.2">
      <c r="C121" s="141"/>
      <c r="D121" s="155"/>
      <c r="E121" s="164"/>
    </row>
    <row r="122" spans="2:5" ht="11.25" customHeight="1" x14ac:dyDescent="0.2">
      <c r="D122" s="160"/>
      <c r="E122" s="161"/>
    </row>
    <row r="123" spans="2:5" x14ac:dyDescent="0.2">
      <c r="D123" s="155"/>
      <c r="E123" s="156"/>
    </row>
    <row r="124" spans="2:5" ht="13.5" customHeight="1" x14ac:dyDescent="0.2">
      <c r="B124" s="141"/>
      <c r="D124" s="155"/>
      <c r="E124" s="165"/>
    </row>
    <row r="125" spans="2:5" ht="12.75" customHeight="1" x14ac:dyDescent="0.2">
      <c r="C125" s="141"/>
      <c r="D125" s="155"/>
      <c r="E125" s="142"/>
    </row>
    <row r="126" spans="2:5" ht="12.75" customHeight="1" x14ac:dyDescent="0.2">
      <c r="C126" s="141"/>
      <c r="D126" s="147"/>
      <c r="E126" s="148"/>
    </row>
    <row r="127" spans="2:5" x14ac:dyDescent="0.2">
      <c r="D127" s="139"/>
      <c r="E127" s="140"/>
    </row>
    <row r="128" spans="2:5" x14ac:dyDescent="0.2">
      <c r="C128" s="141"/>
      <c r="D128" s="139"/>
      <c r="E128" s="162"/>
    </row>
    <row r="129" spans="1:5" x14ac:dyDescent="0.2">
      <c r="D129" s="160"/>
      <c r="E129" s="161"/>
    </row>
    <row r="130" spans="1:5" x14ac:dyDescent="0.2">
      <c r="D130" s="155"/>
      <c r="E130" s="156"/>
    </row>
    <row r="131" spans="1:5" x14ac:dyDescent="0.2">
      <c r="D131" s="139"/>
      <c r="E131" s="140"/>
    </row>
    <row r="132" spans="1:5" ht="19.5" customHeight="1" x14ac:dyDescent="0.2">
      <c r="A132" s="166"/>
      <c r="B132" s="133"/>
      <c r="C132" s="133"/>
      <c r="D132" s="133"/>
      <c r="E132" s="151"/>
    </row>
    <row r="133" spans="1:5" ht="15" customHeight="1" x14ac:dyDescent="0.2">
      <c r="A133" s="141"/>
      <c r="D133" s="153"/>
      <c r="E133" s="151"/>
    </row>
    <row r="134" spans="1:5" x14ac:dyDescent="0.2">
      <c r="A134" s="141"/>
      <c r="B134" s="141"/>
      <c r="D134" s="153"/>
      <c r="E134" s="142"/>
    </row>
    <row r="135" spans="1:5" x14ac:dyDescent="0.2">
      <c r="C135" s="141"/>
      <c r="D135" s="139"/>
      <c r="E135" s="151"/>
    </row>
    <row r="136" spans="1:5" x14ac:dyDescent="0.2">
      <c r="D136" s="143"/>
      <c r="E136" s="144"/>
    </row>
    <row r="137" spans="1:5" x14ac:dyDescent="0.2">
      <c r="B137" s="141"/>
      <c r="D137" s="139"/>
      <c r="E137" s="142"/>
    </row>
    <row r="138" spans="1:5" x14ac:dyDescent="0.2">
      <c r="C138" s="141"/>
      <c r="D138" s="139"/>
      <c r="E138" s="142"/>
    </row>
    <row r="139" spans="1:5" x14ac:dyDescent="0.2">
      <c r="D139" s="147"/>
      <c r="E139" s="148"/>
    </row>
    <row r="140" spans="1:5" ht="22.5" customHeight="1" x14ac:dyDescent="0.2">
      <c r="C140" s="141"/>
      <c r="D140" s="139"/>
      <c r="E140" s="149"/>
    </row>
    <row r="141" spans="1:5" x14ac:dyDescent="0.2">
      <c r="D141" s="139"/>
      <c r="E141" s="148"/>
    </row>
    <row r="142" spans="1:5" x14ac:dyDescent="0.2">
      <c r="B142" s="141"/>
      <c r="D142" s="145"/>
      <c r="E142" s="151"/>
    </row>
    <row r="143" spans="1:5" x14ac:dyDescent="0.2">
      <c r="C143" s="141"/>
      <c r="D143" s="145"/>
      <c r="E143" s="152"/>
    </row>
    <row r="144" spans="1:5" x14ac:dyDescent="0.2">
      <c r="D144" s="147"/>
      <c r="E144" s="144"/>
    </row>
    <row r="145" spans="1:5" ht="13.5" customHeight="1" x14ac:dyDescent="0.2">
      <c r="A145" s="141"/>
      <c r="D145" s="153"/>
      <c r="E145" s="151"/>
    </row>
    <row r="146" spans="1:5" ht="13.5" customHeight="1" x14ac:dyDescent="0.2">
      <c r="B146" s="141"/>
      <c r="D146" s="139"/>
      <c r="E146" s="151"/>
    </row>
    <row r="147" spans="1:5" ht="13.5" customHeight="1" x14ac:dyDescent="0.2">
      <c r="C147" s="141"/>
      <c r="D147" s="139"/>
      <c r="E147" s="142"/>
    </row>
    <row r="148" spans="1:5" x14ac:dyDescent="0.2">
      <c r="C148" s="141"/>
      <c r="D148" s="147"/>
      <c r="E148" s="144"/>
    </row>
    <row r="149" spans="1:5" x14ac:dyDescent="0.2">
      <c r="C149" s="141"/>
      <c r="D149" s="139"/>
      <c r="E149" s="142"/>
    </row>
    <row r="150" spans="1:5" x14ac:dyDescent="0.2">
      <c r="D150" s="160"/>
      <c r="E150" s="161"/>
    </row>
    <row r="151" spans="1:5" x14ac:dyDescent="0.2">
      <c r="C151" s="141"/>
      <c r="D151" s="145"/>
      <c r="E151" s="162"/>
    </row>
    <row r="152" spans="1:5" x14ac:dyDescent="0.2">
      <c r="C152" s="141"/>
      <c r="D152" s="147"/>
      <c r="E152" s="148"/>
    </row>
    <row r="153" spans="1:5" x14ac:dyDescent="0.2">
      <c r="D153" s="160"/>
      <c r="E153" s="167"/>
    </row>
    <row r="154" spans="1:5" x14ac:dyDescent="0.2">
      <c r="B154" s="141"/>
      <c r="D154" s="155"/>
      <c r="E154" s="165"/>
    </row>
    <row r="155" spans="1:5" x14ac:dyDescent="0.2">
      <c r="C155" s="141"/>
      <c r="D155" s="155"/>
      <c r="E155" s="142"/>
    </row>
    <row r="156" spans="1:5" x14ac:dyDescent="0.2">
      <c r="C156" s="141"/>
      <c r="D156" s="147"/>
      <c r="E156" s="148"/>
    </row>
    <row r="157" spans="1:5" x14ac:dyDescent="0.2">
      <c r="C157" s="141"/>
      <c r="D157" s="147"/>
      <c r="E157" s="148"/>
    </row>
    <row r="158" spans="1:5" x14ac:dyDescent="0.2">
      <c r="D158" s="139"/>
      <c r="E158" s="140"/>
    </row>
    <row r="159" spans="1:5" s="168" customFormat="1" ht="18" customHeight="1" x14ac:dyDescent="0.25">
      <c r="A159" s="239"/>
      <c r="B159" s="240"/>
      <c r="C159" s="240"/>
      <c r="D159" s="240"/>
      <c r="E159" s="240"/>
    </row>
    <row r="160" spans="1:5" ht="28.5" customHeight="1" x14ac:dyDescent="0.2">
      <c r="A160" s="157"/>
      <c r="B160" s="157"/>
      <c r="C160" s="157"/>
      <c r="D160" s="158"/>
      <c r="E160" s="159"/>
    </row>
    <row r="162" spans="1:5" ht="15.75" x14ac:dyDescent="0.2">
      <c r="A162" s="170"/>
      <c r="B162" s="141"/>
      <c r="C162" s="141"/>
      <c r="D162" s="171"/>
      <c r="E162" s="172"/>
    </row>
    <row r="163" spans="1:5" x14ac:dyDescent="0.2">
      <c r="A163" s="141"/>
      <c r="B163" s="141"/>
      <c r="C163" s="141"/>
      <c r="D163" s="171"/>
      <c r="E163" s="172"/>
    </row>
    <row r="164" spans="1:5" ht="17.25" customHeight="1" x14ac:dyDescent="0.2">
      <c r="A164" s="141"/>
      <c r="B164" s="141"/>
      <c r="C164" s="141"/>
      <c r="D164" s="171"/>
      <c r="E164" s="172"/>
    </row>
    <row r="165" spans="1:5" ht="13.5" customHeight="1" x14ac:dyDescent="0.2">
      <c r="A165" s="141"/>
      <c r="B165" s="141"/>
      <c r="C165" s="141"/>
      <c r="D165" s="171"/>
      <c r="E165" s="172"/>
    </row>
    <row r="166" spans="1:5" x14ac:dyDescent="0.2">
      <c r="A166" s="141"/>
      <c r="B166" s="141"/>
      <c r="C166" s="141"/>
      <c r="D166" s="171"/>
      <c r="E166" s="172"/>
    </row>
    <row r="167" spans="1:5" x14ac:dyDescent="0.2">
      <c r="A167" s="141"/>
      <c r="B167" s="141"/>
      <c r="C167" s="141"/>
    </row>
    <row r="168" spans="1:5" x14ac:dyDescent="0.2">
      <c r="A168" s="141"/>
      <c r="B168" s="141"/>
      <c r="C168" s="141"/>
      <c r="D168" s="171"/>
      <c r="E168" s="172"/>
    </row>
    <row r="169" spans="1:5" x14ac:dyDescent="0.2">
      <c r="A169" s="141"/>
      <c r="B169" s="141"/>
      <c r="C169" s="141"/>
      <c r="D169" s="171"/>
      <c r="E169" s="173"/>
    </row>
    <row r="170" spans="1:5" x14ac:dyDescent="0.2">
      <c r="A170" s="141"/>
      <c r="B170" s="141"/>
      <c r="C170" s="141"/>
      <c r="D170" s="171"/>
      <c r="E170" s="172"/>
    </row>
    <row r="171" spans="1:5" ht="22.5" customHeight="1" x14ac:dyDescent="0.2">
      <c r="A171" s="141"/>
      <c r="B171" s="141"/>
      <c r="C171" s="141"/>
      <c r="D171" s="171"/>
      <c r="E171" s="149"/>
    </row>
    <row r="172" spans="1:5" ht="22.5" customHeight="1" x14ac:dyDescent="0.2">
      <c r="D172" s="147"/>
      <c r="E172" s="150"/>
    </row>
  </sheetData>
  <mergeCells count="8">
    <mergeCell ref="B47:H47"/>
    <mergeCell ref="A159:E159"/>
    <mergeCell ref="A1:H1"/>
    <mergeCell ref="B4:H4"/>
    <mergeCell ref="B21:H21"/>
    <mergeCell ref="B23:H23"/>
    <mergeCell ref="B34:H34"/>
    <mergeCell ref="B36:H36"/>
  </mergeCells>
  <pageMargins left="0.7" right="0.7" top="0.75" bottom="0.75" header="0.3" footer="0.3"/>
  <pageSetup paperSize="9" scale="85" orientation="landscape" r:id="rId1"/>
  <rowBreaks count="2" manualBreakCount="2">
    <brk id="22" max="16383" man="1"/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0"/>
  <sheetViews>
    <sheetView tabSelected="1" view="pageBreakPreview" topLeftCell="A203" zoomScale="79" zoomScaleNormal="85" zoomScaleSheetLayoutView="79" workbookViewId="0">
      <selection activeCell="H298" sqref="H298"/>
    </sheetView>
  </sheetViews>
  <sheetFormatPr defaultColWidth="9.140625" defaultRowHeight="12.75" x14ac:dyDescent="0.2"/>
  <cols>
    <col min="1" max="1" width="12" style="4" customWidth="1"/>
    <col min="2" max="2" width="27.85546875" style="3" customWidth="1"/>
    <col min="3" max="3" width="19.140625" style="6" customWidth="1"/>
    <col min="4" max="4" width="13.85546875" style="12" customWidth="1"/>
    <col min="5" max="5" width="13.42578125" style="6" customWidth="1"/>
    <col min="6" max="6" width="16.7109375" style="6" customWidth="1"/>
    <col min="7" max="7" width="14" style="6" customWidth="1"/>
    <col min="8" max="8" width="14.28515625" style="6" customWidth="1"/>
    <col min="9" max="10" width="12.5703125" style="6" customWidth="1"/>
    <col min="11" max="11" width="13.7109375" style="6" customWidth="1"/>
    <col min="12" max="12" width="11.140625" style="6" customWidth="1"/>
    <col min="13" max="15" width="16.7109375" style="6" customWidth="1"/>
    <col min="16" max="17" width="12.7109375" style="6" customWidth="1"/>
    <col min="18" max="16384" width="9.140625" style="6"/>
  </cols>
  <sheetData>
    <row r="1" spans="1:17" ht="12.75" customHeight="1" x14ac:dyDescent="0.2">
      <c r="A1" s="246" t="s">
        <v>226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1:17" x14ac:dyDescent="0.2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">
      <c r="A4" s="7" t="s">
        <v>7</v>
      </c>
      <c r="B4" s="8"/>
      <c r="C4" s="9" t="s">
        <v>168</v>
      </c>
      <c r="D4" s="10"/>
    </row>
    <row r="5" spans="1:17" x14ac:dyDescent="0.2">
      <c r="A5" s="11" t="s">
        <v>8</v>
      </c>
      <c r="B5" s="6"/>
    </row>
    <row r="6" spans="1:17" x14ac:dyDescent="0.2">
      <c r="A6" s="11"/>
      <c r="B6" s="6"/>
    </row>
    <row r="7" spans="1:17" x14ac:dyDescent="0.2">
      <c r="A7" s="13" t="s">
        <v>169</v>
      </c>
      <c r="B7" s="6"/>
    </row>
    <row r="8" spans="1:17" x14ac:dyDescent="0.2">
      <c r="A8" s="13" t="s">
        <v>170</v>
      </c>
      <c r="B8" s="13"/>
      <c r="C8" s="13"/>
      <c r="D8" s="13"/>
      <c r="E8" s="13"/>
      <c r="F8" s="13"/>
      <c r="O8" s="98" t="s">
        <v>182</v>
      </c>
    </row>
    <row r="9" spans="1:17" x14ac:dyDescent="0.2">
      <c r="A9" s="14"/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  <c r="N9" s="16"/>
      <c r="O9" s="80" t="s">
        <v>183</v>
      </c>
    </row>
    <row r="10" spans="1:17" x14ac:dyDescent="0.2">
      <c r="A10" s="17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7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P11" s="19"/>
      <c r="Q11" s="19"/>
    </row>
    <row r="12" spans="1:17" s="12" customFormat="1" ht="38.25" x14ac:dyDescent="0.2">
      <c r="A12" s="20" t="s">
        <v>9</v>
      </c>
      <c r="B12" s="20" t="s">
        <v>10</v>
      </c>
      <c r="C12" s="21" t="s">
        <v>166</v>
      </c>
      <c r="D12" s="21" t="s">
        <v>11</v>
      </c>
      <c r="E12" s="21" t="s">
        <v>12</v>
      </c>
      <c r="F12" s="21" t="s">
        <v>13</v>
      </c>
      <c r="G12" s="21" t="s">
        <v>14</v>
      </c>
      <c r="H12" s="21" t="s">
        <v>15</v>
      </c>
      <c r="I12" s="21" t="s">
        <v>16</v>
      </c>
      <c r="J12" s="21"/>
      <c r="K12" s="21" t="s">
        <v>17</v>
      </c>
      <c r="L12" s="21" t="s">
        <v>1</v>
      </c>
      <c r="M12" s="21" t="s">
        <v>18</v>
      </c>
      <c r="N12" s="21"/>
      <c r="O12" s="21"/>
      <c r="P12" s="21" t="s">
        <v>19</v>
      </c>
      <c r="Q12" s="21" t="s">
        <v>165</v>
      </c>
    </row>
    <row r="13" spans="1:17" s="12" customFormat="1" x14ac:dyDescent="0.2">
      <c r="A13" s="83">
        <v>32</v>
      </c>
      <c r="B13" s="100" t="s">
        <v>185</v>
      </c>
      <c r="C13" s="85">
        <f>C14+C18+C25+C37</f>
        <v>134788</v>
      </c>
      <c r="D13" s="85">
        <f t="shared" ref="D13:O13" si="0">D14+D18+D25+D37</f>
        <v>39626</v>
      </c>
      <c r="E13" s="85">
        <f t="shared" si="0"/>
        <v>95162</v>
      </c>
      <c r="F13" s="85">
        <f t="shared" si="0"/>
        <v>0</v>
      </c>
      <c r="G13" s="85">
        <f t="shared" si="0"/>
        <v>0</v>
      </c>
      <c r="H13" s="85">
        <f t="shared" si="0"/>
        <v>0</v>
      </c>
      <c r="I13" s="85">
        <f t="shared" si="0"/>
        <v>0</v>
      </c>
      <c r="J13" s="85">
        <f t="shared" si="0"/>
        <v>0</v>
      </c>
      <c r="K13" s="85">
        <f t="shared" si="0"/>
        <v>0</v>
      </c>
      <c r="L13" s="85">
        <f t="shared" si="0"/>
        <v>0</v>
      </c>
      <c r="M13" s="85">
        <f t="shared" si="0"/>
        <v>0</v>
      </c>
      <c r="N13" s="85">
        <f t="shared" si="0"/>
        <v>0</v>
      </c>
      <c r="O13" s="85">
        <f t="shared" si="0"/>
        <v>0</v>
      </c>
      <c r="P13" s="84">
        <v>160000</v>
      </c>
      <c r="Q13" s="84">
        <v>160000</v>
      </c>
    </row>
    <row r="14" spans="1:17" hidden="1" x14ac:dyDescent="0.2">
      <c r="A14" s="22">
        <v>321</v>
      </c>
      <c r="B14" s="23"/>
      <c r="C14" s="24">
        <f>SUM(C15:C17)</f>
        <v>3233</v>
      </c>
      <c r="D14" s="24">
        <f>SUM(D15:D17)</f>
        <v>3233</v>
      </c>
      <c r="E14" s="24">
        <f t="shared" ref="E14:O14" si="1">SUM(E15:E17)</f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</v>
      </c>
      <c r="N14" s="24">
        <f t="shared" si="1"/>
        <v>0</v>
      </c>
      <c r="O14" s="24">
        <f t="shared" si="1"/>
        <v>0</v>
      </c>
      <c r="P14" s="26"/>
      <c r="Q14" s="26"/>
    </row>
    <row r="15" spans="1:17" hidden="1" x14ac:dyDescent="0.2">
      <c r="A15" s="25">
        <v>3211</v>
      </c>
      <c r="B15" s="2" t="s">
        <v>20</v>
      </c>
      <c r="C15" s="26">
        <f>SUM(D15:Q15)</f>
        <v>2370</v>
      </c>
      <c r="D15" s="26">
        <v>2370</v>
      </c>
      <c r="E15" s="2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6"/>
      <c r="Q15" s="26"/>
    </row>
    <row r="16" spans="1:17" hidden="1" x14ac:dyDescent="0.2">
      <c r="A16" s="25">
        <v>3213</v>
      </c>
      <c r="B16" s="2" t="s">
        <v>21</v>
      </c>
      <c r="C16" s="26">
        <f t="shared" ref="C16:C51" si="2">SUM(D16:Q16)</f>
        <v>664</v>
      </c>
      <c r="D16" s="81">
        <v>664</v>
      </c>
      <c r="E16" s="81"/>
      <c r="F16" s="82"/>
      <c r="G16" s="82"/>
      <c r="H16" s="24"/>
      <c r="I16" s="24"/>
      <c r="J16" s="24"/>
      <c r="K16" s="24"/>
      <c r="L16" s="24"/>
      <c r="M16" s="24"/>
      <c r="N16" s="24"/>
      <c r="O16" s="24"/>
      <c r="P16" s="26"/>
      <c r="Q16" s="26"/>
    </row>
    <row r="17" spans="1:17" hidden="1" x14ac:dyDescent="0.2">
      <c r="A17" s="25">
        <v>3214</v>
      </c>
      <c r="B17" s="2" t="s">
        <v>22</v>
      </c>
      <c r="C17" s="26">
        <f t="shared" si="2"/>
        <v>199</v>
      </c>
      <c r="D17" s="81">
        <v>199</v>
      </c>
      <c r="E17" s="81"/>
      <c r="F17" s="82"/>
      <c r="G17" s="82"/>
      <c r="H17" s="24"/>
      <c r="I17" s="24"/>
      <c r="J17" s="24"/>
      <c r="K17" s="24"/>
      <c r="L17" s="24"/>
      <c r="M17" s="24"/>
      <c r="N17" s="24"/>
      <c r="O17" s="24"/>
      <c r="P17" s="26"/>
      <c r="Q17" s="26"/>
    </row>
    <row r="18" spans="1:17" hidden="1" x14ac:dyDescent="0.2">
      <c r="A18" s="22">
        <v>322</v>
      </c>
      <c r="B18" s="40"/>
      <c r="C18" s="24">
        <f>SUM(C19:C24)</f>
        <v>92872</v>
      </c>
      <c r="D18" s="24">
        <f>SUM(D19:D24)</f>
        <v>8972</v>
      </c>
      <c r="E18" s="82">
        <f t="shared" ref="E18:O18" si="3">SUM(E19:E24)</f>
        <v>83900</v>
      </c>
      <c r="F18" s="82">
        <f t="shared" si="3"/>
        <v>0</v>
      </c>
      <c r="G18" s="82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6"/>
      <c r="Q18" s="26"/>
    </row>
    <row r="19" spans="1:17" hidden="1" x14ac:dyDescent="0.2">
      <c r="A19" s="25">
        <v>3221</v>
      </c>
      <c r="B19" s="2" t="s">
        <v>23</v>
      </c>
      <c r="C19" s="26">
        <f t="shared" si="2"/>
        <v>6636</v>
      </c>
      <c r="D19" s="81">
        <v>6636</v>
      </c>
      <c r="E19" s="81"/>
      <c r="F19" s="82"/>
      <c r="G19" s="82"/>
      <c r="H19" s="24"/>
      <c r="I19" s="24"/>
      <c r="J19" s="24"/>
      <c r="K19" s="24"/>
      <c r="L19" s="24"/>
      <c r="M19" s="24"/>
      <c r="N19" s="24"/>
      <c r="O19" s="24"/>
      <c r="P19" s="26"/>
      <c r="Q19" s="26"/>
    </row>
    <row r="20" spans="1:17" hidden="1" x14ac:dyDescent="0.2">
      <c r="A20" s="25">
        <v>3222</v>
      </c>
      <c r="B20" s="2" t="s">
        <v>24</v>
      </c>
      <c r="C20" s="26">
        <f t="shared" si="2"/>
        <v>13</v>
      </c>
      <c r="D20" s="81">
        <v>13</v>
      </c>
      <c r="E20" s="81"/>
      <c r="F20" s="82"/>
      <c r="G20" s="82"/>
      <c r="H20" s="24"/>
      <c r="I20" s="24"/>
      <c r="J20" s="24"/>
      <c r="K20" s="24"/>
      <c r="L20" s="24"/>
      <c r="M20" s="24"/>
      <c r="N20" s="24"/>
      <c r="O20" s="24"/>
      <c r="P20" s="26"/>
      <c r="Q20" s="26"/>
    </row>
    <row r="21" spans="1:17" hidden="1" x14ac:dyDescent="0.2">
      <c r="A21" s="25">
        <v>3223</v>
      </c>
      <c r="B21" s="27" t="s">
        <v>25</v>
      </c>
      <c r="C21" s="26">
        <f t="shared" si="2"/>
        <v>83900</v>
      </c>
      <c r="D21" s="81">
        <v>0</v>
      </c>
      <c r="E21" s="81">
        <v>83900</v>
      </c>
      <c r="F21" s="81"/>
      <c r="G21" s="81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idden="1" x14ac:dyDescent="0.2">
      <c r="A22" s="25">
        <v>3224</v>
      </c>
      <c r="B22" s="27" t="s">
        <v>26</v>
      </c>
      <c r="C22" s="26">
        <f t="shared" si="2"/>
        <v>929</v>
      </c>
      <c r="D22" s="81">
        <v>929</v>
      </c>
      <c r="E22" s="81"/>
      <c r="F22" s="81"/>
      <c r="G22" s="81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idden="1" x14ac:dyDescent="0.2">
      <c r="A23" s="25">
        <v>3225</v>
      </c>
      <c r="B23" s="27" t="s">
        <v>27</v>
      </c>
      <c r="C23" s="26">
        <f t="shared" si="2"/>
        <v>730</v>
      </c>
      <c r="D23" s="81">
        <v>730</v>
      </c>
      <c r="E23" s="81"/>
      <c r="F23" s="81"/>
      <c r="G23" s="81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idden="1" x14ac:dyDescent="0.2">
      <c r="A24" s="25">
        <v>3227</v>
      </c>
      <c r="B24" s="27" t="s">
        <v>28</v>
      </c>
      <c r="C24" s="26">
        <f t="shared" si="2"/>
        <v>664</v>
      </c>
      <c r="D24" s="81">
        <v>664</v>
      </c>
      <c r="E24" s="81"/>
      <c r="F24" s="81"/>
      <c r="G24" s="81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idden="1" x14ac:dyDescent="0.2">
      <c r="A25" s="22">
        <v>323</v>
      </c>
      <c r="B25" s="28"/>
      <c r="C25" s="24">
        <f>SUM(C26:C36)</f>
        <v>32378</v>
      </c>
      <c r="D25" s="82">
        <f>SUM(D26:D36)</f>
        <v>21116</v>
      </c>
      <c r="E25" s="82">
        <f>SUM(E26:E36)</f>
        <v>11262</v>
      </c>
      <c r="F25" s="82">
        <f t="shared" ref="F25:O25" si="4">SUM(F26:F36)</f>
        <v>0</v>
      </c>
      <c r="G25" s="82">
        <f t="shared" si="4"/>
        <v>0</v>
      </c>
      <c r="H25" s="24">
        <f t="shared" si="4"/>
        <v>0</v>
      </c>
      <c r="I25" s="24">
        <f t="shared" si="4"/>
        <v>0</v>
      </c>
      <c r="J25" s="24">
        <f t="shared" si="4"/>
        <v>0</v>
      </c>
      <c r="K25" s="24">
        <f t="shared" si="4"/>
        <v>0</v>
      </c>
      <c r="L25" s="24">
        <f t="shared" si="4"/>
        <v>0</v>
      </c>
      <c r="M25" s="24">
        <f t="shared" si="4"/>
        <v>0</v>
      </c>
      <c r="N25" s="24">
        <f t="shared" si="4"/>
        <v>0</v>
      </c>
      <c r="O25" s="24">
        <f t="shared" si="4"/>
        <v>0</v>
      </c>
      <c r="P25" s="26"/>
      <c r="Q25" s="26"/>
    </row>
    <row r="26" spans="1:17" hidden="1" x14ac:dyDescent="0.2">
      <c r="A26" s="25">
        <v>3231</v>
      </c>
      <c r="B26" s="27" t="s">
        <v>29</v>
      </c>
      <c r="C26" s="26">
        <f t="shared" si="2"/>
        <v>1327</v>
      </c>
      <c r="D26" s="81">
        <v>1327</v>
      </c>
      <c r="E26" s="81"/>
      <c r="F26" s="81"/>
      <c r="G26" s="81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idden="1" x14ac:dyDescent="0.2">
      <c r="A27" s="25">
        <v>32319</v>
      </c>
      <c r="B27" s="27" t="s">
        <v>30</v>
      </c>
      <c r="C27" s="26">
        <f t="shared" si="2"/>
        <v>2654</v>
      </c>
      <c r="D27" s="81">
        <v>0</v>
      </c>
      <c r="E27" s="81">
        <v>2654</v>
      </c>
      <c r="F27" s="81"/>
      <c r="G27" s="81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idden="1" x14ac:dyDescent="0.2">
      <c r="A28" s="25">
        <v>3232</v>
      </c>
      <c r="B28" s="27" t="s">
        <v>31</v>
      </c>
      <c r="C28" s="26">
        <f t="shared" si="2"/>
        <v>8103</v>
      </c>
      <c r="D28" s="81">
        <v>3318</v>
      </c>
      <c r="E28" s="81">
        <v>4785</v>
      </c>
      <c r="F28" s="81"/>
      <c r="G28" s="81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hidden="1" x14ac:dyDescent="0.2">
      <c r="A29" s="25">
        <v>3233</v>
      </c>
      <c r="B29" s="27" t="s">
        <v>32</v>
      </c>
      <c r="C29" s="26">
        <f t="shared" si="2"/>
        <v>13</v>
      </c>
      <c r="D29" s="81">
        <v>13</v>
      </c>
      <c r="E29" s="81"/>
      <c r="F29" s="81"/>
      <c r="G29" s="81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idden="1" x14ac:dyDescent="0.2">
      <c r="A30" s="25">
        <v>3234</v>
      </c>
      <c r="B30" s="27" t="s">
        <v>33</v>
      </c>
      <c r="C30" s="26">
        <f t="shared" si="2"/>
        <v>7300</v>
      </c>
      <c r="D30" s="81">
        <v>7300</v>
      </c>
      <c r="E30" s="81"/>
      <c r="F30" s="81"/>
      <c r="G30" s="81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idden="1" x14ac:dyDescent="0.2">
      <c r="A31" s="25">
        <v>3235</v>
      </c>
      <c r="B31" s="27" t="s">
        <v>34</v>
      </c>
      <c r="C31" s="26">
        <f t="shared" si="2"/>
        <v>664</v>
      </c>
      <c r="D31" s="81">
        <v>664</v>
      </c>
      <c r="E31" s="81"/>
      <c r="F31" s="81"/>
      <c r="G31" s="81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idden="1" x14ac:dyDescent="0.2">
      <c r="A32" s="25">
        <v>3236</v>
      </c>
      <c r="B32" s="27" t="s">
        <v>35</v>
      </c>
      <c r="C32" s="26">
        <f t="shared" si="2"/>
        <v>664</v>
      </c>
      <c r="D32" s="81">
        <v>664</v>
      </c>
      <c r="E32" s="81"/>
      <c r="F32" s="81"/>
      <c r="G32" s="81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idden="1" x14ac:dyDescent="0.2">
      <c r="A33" s="25">
        <v>3236</v>
      </c>
      <c r="B33" s="27" t="s">
        <v>161</v>
      </c>
      <c r="C33" s="26">
        <f t="shared" si="2"/>
        <v>3823</v>
      </c>
      <c r="D33" s="81">
        <v>0</v>
      </c>
      <c r="E33" s="81">
        <v>3823</v>
      </c>
      <c r="F33" s="81"/>
      <c r="G33" s="81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idden="1" x14ac:dyDescent="0.2">
      <c r="A34" s="25">
        <v>3237</v>
      </c>
      <c r="B34" s="27" t="s">
        <v>36</v>
      </c>
      <c r="C34" s="26">
        <f t="shared" si="2"/>
        <v>3450</v>
      </c>
      <c r="D34" s="81">
        <v>3450</v>
      </c>
      <c r="E34" s="81"/>
      <c r="F34" s="81"/>
      <c r="G34" s="81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idden="1" x14ac:dyDescent="0.2">
      <c r="A35" s="25">
        <v>3238</v>
      </c>
      <c r="B35" s="27" t="s">
        <v>37</v>
      </c>
      <c r="C35" s="26">
        <f t="shared" si="2"/>
        <v>2920</v>
      </c>
      <c r="D35" s="81">
        <v>2920</v>
      </c>
      <c r="E35" s="81"/>
      <c r="F35" s="81"/>
      <c r="G35" s="81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idden="1" x14ac:dyDescent="0.2">
      <c r="A36" s="25">
        <v>3239</v>
      </c>
      <c r="B36" s="27" t="s">
        <v>38</v>
      </c>
      <c r="C36" s="26">
        <f t="shared" si="2"/>
        <v>1460</v>
      </c>
      <c r="D36" s="81">
        <v>1460</v>
      </c>
      <c r="E36" s="81"/>
      <c r="F36" s="81"/>
      <c r="G36" s="81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idden="1" x14ac:dyDescent="0.2">
      <c r="A37" s="22">
        <v>329</v>
      </c>
      <c r="B37" s="28"/>
      <c r="C37" s="24">
        <f>SUM(C38:C42)</f>
        <v>6305</v>
      </c>
      <c r="D37" s="82">
        <f>SUM(D38:D42)</f>
        <v>6305</v>
      </c>
      <c r="E37" s="82">
        <f t="shared" ref="E37:O37" si="5">SUM(E38:E42)</f>
        <v>0</v>
      </c>
      <c r="F37" s="82">
        <f t="shared" si="5"/>
        <v>0</v>
      </c>
      <c r="G37" s="82">
        <f t="shared" si="5"/>
        <v>0</v>
      </c>
      <c r="H37" s="24">
        <f t="shared" si="5"/>
        <v>0</v>
      </c>
      <c r="I37" s="24">
        <f t="shared" si="5"/>
        <v>0</v>
      </c>
      <c r="J37" s="24">
        <f t="shared" si="5"/>
        <v>0</v>
      </c>
      <c r="K37" s="24">
        <f t="shared" si="5"/>
        <v>0</v>
      </c>
      <c r="L37" s="24">
        <f t="shared" si="5"/>
        <v>0</v>
      </c>
      <c r="M37" s="24">
        <f t="shared" si="5"/>
        <v>0</v>
      </c>
      <c r="N37" s="24">
        <f t="shared" si="5"/>
        <v>0</v>
      </c>
      <c r="O37" s="24">
        <f t="shared" si="5"/>
        <v>0</v>
      </c>
      <c r="P37" s="26"/>
      <c r="Q37" s="26"/>
    </row>
    <row r="38" spans="1:17" hidden="1" x14ac:dyDescent="0.2">
      <c r="A38" s="25">
        <v>3292</v>
      </c>
      <c r="B38" s="27" t="s">
        <v>39</v>
      </c>
      <c r="C38" s="26">
        <f>SUM(D38:Q38)</f>
        <v>5310</v>
      </c>
      <c r="D38" s="81">
        <v>5310</v>
      </c>
      <c r="E38" s="81"/>
      <c r="F38" s="81"/>
      <c r="G38" s="81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idden="1" x14ac:dyDescent="0.2">
      <c r="A39" s="25">
        <v>3293</v>
      </c>
      <c r="B39" s="27" t="s">
        <v>40</v>
      </c>
      <c r="C39" s="26">
        <f t="shared" si="2"/>
        <v>265</v>
      </c>
      <c r="D39" s="81">
        <v>265</v>
      </c>
      <c r="E39" s="81"/>
      <c r="F39" s="81"/>
      <c r="G39" s="81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idden="1" x14ac:dyDescent="0.2">
      <c r="A40" s="25">
        <v>3294</v>
      </c>
      <c r="B40" s="27" t="s">
        <v>41</v>
      </c>
      <c r="C40" s="26">
        <f t="shared" si="2"/>
        <v>199</v>
      </c>
      <c r="D40" s="81">
        <v>199</v>
      </c>
      <c r="E40" s="81"/>
      <c r="F40" s="81"/>
      <c r="G40" s="81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idden="1" x14ac:dyDescent="0.2">
      <c r="A41" s="25">
        <v>3295</v>
      </c>
      <c r="B41" s="27" t="s">
        <v>42</v>
      </c>
      <c r="C41" s="26">
        <f t="shared" si="2"/>
        <v>133</v>
      </c>
      <c r="D41" s="81">
        <v>133</v>
      </c>
      <c r="E41" s="81"/>
      <c r="F41" s="81"/>
      <c r="G41" s="81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idden="1" x14ac:dyDescent="0.2">
      <c r="A42" s="25">
        <v>3299</v>
      </c>
      <c r="B42" s="27" t="s">
        <v>43</v>
      </c>
      <c r="C42" s="26">
        <f t="shared" si="2"/>
        <v>398</v>
      </c>
      <c r="D42" s="81">
        <v>398</v>
      </c>
      <c r="E42" s="81"/>
      <c r="F42" s="81"/>
      <c r="G42" s="81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idden="1" x14ac:dyDescent="0.2">
      <c r="A43" s="22">
        <v>34</v>
      </c>
      <c r="B43" s="28" t="s">
        <v>186</v>
      </c>
      <c r="C43" s="24">
        <f>C44</f>
        <v>0</v>
      </c>
      <c r="D43" s="24">
        <f t="shared" ref="D43:O43" si="6">D44</f>
        <v>0</v>
      </c>
      <c r="E43" s="24">
        <f t="shared" si="6"/>
        <v>0</v>
      </c>
      <c r="F43" s="24">
        <f t="shared" si="6"/>
        <v>0</v>
      </c>
      <c r="G43" s="24">
        <f t="shared" si="6"/>
        <v>0</v>
      </c>
      <c r="H43" s="24">
        <f t="shared" si="6"/>
        <v>0</v>
      </c>
      <c r="I43" s="24">
        <f t="shared" si="6"/>
        <v>0</v>
      </c>
      <c r="J43" s="24">
        <f t="shared" si="6"/>
        <v>0</v>
      </c>
      <c r="K43" s="24">
        <f t="shared" si="6"/>
        <v>0</v>
      </c>
      <c r="L43" s="24">
        <f t="shared" si="6"/>
        <v>0</v>
      </c>
      <c r="M43" s="24">
        <f t="shared" si="6"/>
        <v>0</v>
      </c>
      <c r="N43" s="24">
        <f t="shared" si="6"/>
        <v>0</v>
      </c>
      <c r="O43" s="24">
        <f t="shared" si="6"/>
        <v>0</v>
      </c>
      <c r="P43" s="26"/>
      <c r="Q43" s="26"/>
    </row>
    <row r="44" spans="1:17" hidden="1" x14ac:dyDescent="0.2">
      <c r="A44" s="22">
        <v>343</v>
      </c>
      <c r="B44" s="28"/>
      <c r="C44" s="24">
        <f>SUM(C45)</f>
        <v>0</v>
      </c>
      <c r="D44" s="82">
        <f>SUM(D45)</f>
        <v>0</v>
      </c>
      <c r="E44" s="82">
        <f t="shared" ref="E44:O44" si="7">SUM(E45)</f>
        <v>0</v>
      </c>
      <c r="F44" s="82">
        <f t="shared" si="7"/>
        <v>0</v>
      </c>
      <c r="G44" s="82">
        <f t="shared" si="7"/>
        <v>0</v>
      </c>
      <c r="H44" s="24">
        <f t="shared" si="7"/>
        <v>0</v>
      </c>
      <c r="I44" s="24">
        <f t="shared" si="7"/>
        <v>0</v>
      </c>
      <c r="J44" s="24">
        <f t="shared" si="7"/>
        <v>0</v>
      </c>
      <c r="K44" s="24">
        <f t="shared" si="7"/>
        <v>0</v>
      </c>
      <c r="L44" s="24">
        <f t="shared" si="7"/>
        <v>0</v>
      </c>
      <c r="M44" s="24">
        <f t="shared" si="7"/>
        <v>0</v>
      </c>
      <c r="N44" s="24">
        <f t="shared" si="7"/>
        <v>0</v>
      </c>
      <c r="O44" s="24">
        <f t="shared" si="7"/>
        <v>0</v>
      </c>
      <c r="P44" s="26"/>
      <c r="Q44" s="26"/>
    </row>
    <row r="45" spans="1:17" hidden="1" x14ac:dyDescent="0.2">
      <c r="A45" s="25">
        <v>3431</v>
      </c>
      <c r="B45" s="27" t="s">
        <v>44</v>
      </c>
      <c r="C45" s="26">
        <f t="shared" si="2"/>
        <v>0</v>
      </c>
      <c r="D45" s="81">
        <v>0</v>
      </c>
      <c r="E45" s="81"/>
      <c r="F45" s="81"/>
      <c r="G45" s="81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idden="1" x14ac:dyDescent="0.2">
      <c r="A46" s="22">
        <v>42</v>
      </c>
      <c r="B46" s="28" t="s">
        <v>187</v>
      </c>
      <c r="C46" s="24">
        <f>C47+C50</f>
        <v>0</v>
      </c>
      <c r="D46" s="24">
        <f t="shared" ref="D46:O46" si="8">D47+D50</f>
        <v>0</v>
      </c>
      <c r="E46" s="24">
        <f t="shared" si="8"/>
        <v>0</v>
      </c>
      <c r="F46" s="24">
        <f t="shared" si="8"/>
        <v>0</v>
      </c>
      <c r="G46" s="24">
        <f t="shared" si="8"/>
        <v>0</v>
      </c>
      <c r="H46" s="24">
        <f t="shared" si="8"/>
        <v>0</v>
      </c>
      <c r="I46" s="24">
        <f t="shared" si="8"/>
        <v>0</v>
      </c>
      <c r="J46" s="24">
        <f t="shared" si="8"/>
        <v>0</v>
      </c>
      <c r="K46" s="24">
        <f t="shared" si="8"/>
        <v>0</v>
      </c>
      <c r="L46" s="24">
        <f t="shared" si="8"/>
        <v>0</v>
      </c>
      <c r="M46" s="24">
        <f t="shared" si="8"/>
        <v>0</v>
      </c>
      <c r="N46" s="24">
        <f t="shared" si="8"/>
        <v>0</v>
      </c>
      <c r="O46" s="24">
        <f t="shared" si="8"/>
        <v>0</v>
      </c>
      <c r="P46" s="26"/>
      <c r="Q46" s="26"/>
    </row>
    <row r="47" spans="1:17" s="44" customFormat="1" hidden="1" x14ac:dyDescent="0.2">
      <c r="A47" s="22">
        <v>422</v>
      </c>
      <c r="B47" s="28"/>
      <c r="C47" s="24">
        <f>SUM(C48:C49)</f>
        <v>0</v>
      </c>
      <c r="D47" s="82">
        <f>SUM(D48:D49)</f>
        <v>0</v>
      </c>
      <c r="E47" s="82">
        <f t="shared" ref="E47:O47" si="9">SUM(E48:E49)</f>
        <v>0</v>
      </c>
      <c r="F47" s="82">
        <f t="shared" si="9"/>
        <v>0</v>
      </c>
      <c r="G47" s="82">
        <f t="shared" si="9"/>
        <v>0</v>
      </c>
      <c r="H47" s="24">
        <f t="shared" si="9"/>
        <v>0</v>
      </c>
      <c r="I47" s="24">
        <f t="shared" si="9"/>
        <v>0</v>
      </c>
      <c r="J47" s="24">
        <f t="shared" si="9"/>
        <v>0</v>
      </c>
      <c r="K47" s="24">
        <f t="shared" si="9"/>
        <v>0</v>
      </c>
      <c r="L47" s="24">
        <f t="shared" si="9"/>
        <v>0</v>
      </c>
      <c r="M47" s="24">
        <f t="shared" si="9"/>
        <v>0</v>
      </c>
      <c r="N47" s="24">
        <f t="shared" si="9"/>
        <v>0</v>
      </c>
      <c r="O47" s="24">
        <f t="shared" si="9"/>
        <v>0</v>
      </c>
      <c r="P47" s="26">
        <f>SUM(P48:P51)</f>
        <v>0</v>
      </c>
      <c r="Q47" s="26">
        <f>SUM(Q48:Q51)</f>
        <v>0</v>
      </c>
    </row>
    <row r="48" spans="1:17" hidden="1" x14ac:dyDescent="0.2">
      <c r="A48" s="25">
        <v>4221</v>
      </c>
      <c r="B48" s="2" t="s">
        <v>45</v>
      </c>
      <c r="C48" s="26">
        <f t="shared" si="2"/>
        <v>0</v>
      </c>
      <c r="D48" s="24"/>
      <c r="E48" s="24"/>
      <c r="F48" s="24"/>
      <c r="G48" s="24"/>
      <c r="H48" s="24"/>
      <c r="I48" s="24"/>
      <c r="J48" s="24"/>
      <c r="K48" s="26"/>
      <c r="L48" s="26"/>
      <c r="M48" s="24"/>
      <c r="N48" s="24"/>
      <c r="O48" s="24"/>
      <c r="P48" s="26"/>
      <c r="Q48" s="26"/>
    </row>
    <row r="49" spans="1:17" hidden="1" x14ac:dyDescent="0.2">
      <c r="A49" s="25">
        <v>4226</v>
      </c>
      <c r="B49" s="2" t="s">
        <v>46</v>
      </c>
      <c r="C49" s="26">
        <f t="shared" si="2"/>
        <v>0</v>
      </c>
      <c r="D49" s="24"/>
      <c r="E49" s="24"/>
      <c r="F49" s="24"/>
      <c r="G49" s="24"/>
      <c r="H49" s="24"/>
      <c r="I49" s="24"/>
      <c r="J49" s="24"/>
      <c r="K49" s="26"/>
      <c r="L49" s="26"/>
      <c r="M49" s="24"/>
      <c r="N49" s="24"/>
      <c r="O49" s="24"/>
      <c r="P49" s="26"/>
      <c r="Q49" s="26"/>
    </row>
    <row r="50" spans="1:17" hidden="1" x14ac:dyDescent="0.2">
      <c r="A50" s="22">
        <v>424</v>
      </c>
      <c r="B50" s="40"/>
      <c r="C50" s="24">
        <f>C51</f>
        <v>0</v>
      </c>
      <c r="D50" s="24">
        <f>D51</f>
        <v>0</v>
      </c>
      <c r="E50" s="24">
        <f>E51</f>
        <v>0</v>
      </c>
      <c r="F50" s="24">
        <f t="shared" ref="F50:O50" si="10">F51</f>
        <v>0</v>
      </c>
      <c r="G50" s="24">
        <f t="shared" si="10"/>
        <v>0</v>
      </c>
      <c r="H50" s="24">
        <f t="shared" si="10"/>
        <v>0</v>
      </c>
      <c r="I50" s="24">
        <f t="shared" si="10"/>
        <v>0</v>
      </c>
      <c r="J50" s="24">
        <f t="shared" si="10"/>
        <v>0</v>
      </c>
      <c r="K50" s="24">
        <f t="shared" si="10"/>
        <v>0</v>
      </c>
      <c r="L50" s="24">
        <f t="shared" si="10"/>
        <v>0</v>
      </c>
      <c r="M50" s="24">
        <f t="shared" si="10"/>
        <v>0</v>
      </c>
      <c r="N50" s="24">
        <f t="shared" si="10"/>
        <v>0</v>
      </c>
      <c r="O50" s="24">
        <f t="shared" si="10"/>
        <v>0</v>
      </c>
      <c r="P50" s="24"/>
      <c r="Q50" s="24"/>
    </row>
    <row r="51" spans="1:17" hidden="1" x14ac:dyDescent="0.2">
      <c r="A51" s="25">
        <v>4241</v>
      </c>
      <c r="B51" s="2" t="s">
        <v>47</v>
      </c>
      <c r="C51" s="26">
        <f t="shared" si="2"/>
        <v>0</v>
      </c>
      <c r="D51" s="26"/>
      <c r="E51" s="26"/>
      <c r="F51" s="24"/>
      <c r="G51" s="24"/>
      <c r="H51" s="24"/>
      <c r="I51" s="24"/>
      <c r="J51" s="24"/>
      <c r="K51" s="26"/>
      <c r="L51" s="26"/>
      <c r="M51" s="24"/>
      <c r="N51" s="24"/>
      <c r="O51" s="24"/>
      <c r="P51" s="24"/>
      <c r="Q51" s="24"/>
    </row>
    <row r="52" spans="1:17" x14ac:dyDescent="0.2">
      <c r="A52" s="29"/>
      <c r="B52" s="30" t="s">
        <v>48</v>
      </c>
      <c r="C52" s="31">
        <f>C13+C43+C46</f>
        <v>134788</v>
      </c>
      <c r="D52" s="31">
        <f t="shared" ref="D52:Q52" si="11">D13+D43+D46</f>
        <v>39626</v>
      </c>
      <c r="E52" s="31">
        <f t="shared" si="11"/>
        <v>95162</v>
      </c>
      <c r="F52" s="31">
        <f t="shared" si="11"/>
        <v>0</v>
      </c>
      <c r="G52" s="31">
        <f t="shared" si="11"/>
        <v>0</v>
      </c>
      <c r="H52" s="31">
        <f t="shared" si="11"/>
        <v>0</v>
      </c>
      <c r="I52" s="31">
        <f t="shared" si="11"/>
        <v>0</v>
      </c>
      <c r="J52" s="31">
        <f t="shared" si="11"/>
        <v>0</v>
      </c>
      <c r="K52" s="31">
        <f t="shared" si="11"/>
        <v>0</v>
      </c>
      <c r="L52" s="31">
        <f t="shared" si="11"/>
        <v>0</v>
      </c>
      <c r="M52" s="31">
        <f t="shared" si="11"/>
        <v>0</v>
      </c>
      <c r="N52" s="31">
        <f t="shared" si="11"/>
        <v>0</v>
      </c>
      <c r="O52" s="31">
        <f t="shared" si="11"/>
        <v>0</v>
      </c>
      <c r="P52" s="31">
        <f t="shared" si="11"/>
        <v>160000</v>
      </c>
      <c r="Q52" s="31">
        <f t="shared" si="11"/>
        <v>160000</v>
      </c>
    </row>
    <row r="53" spans="1:17" x14ac:dyDescent="0.2">
      <c r="A53" s="32"/>
      <c r="B53" s="33" t="s">
        <v>49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x14ac:dyDescent="0.2">
      <c r="A54" s="47"/>
      <c r="B54" s="48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x14ac:dyDescent="0.2">
      <c r="A55" s="13" t="s">
        <v>169</v>
      </c>
      <c r="B55" s="48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x14ac:dyDescent="0.2">
      <c r="A56" s="244" t="s">
        <v>171</v>
      </c>
      <c r="B56" s="247"/>
      <c r="C56" s="247"/>
      <c r="D56" s="247"/>
      <c r="E56" s="247"/>
      <c r="F56" s="247"/>
      <c r="G56" s="247"/>
    </row>
    <row r="57" spans="1:17" x14ac:dyDescent="0.2">
      <c r="A57" s="14"/>
      <c r="B57" s="14"/>
      <c r="C57" s="14"/>
      <c r="D57" s="15"/>
      <c r="E57" s="14"/>
      <c r="F57" s="14"/>
      <c r="G57" s="14"/>
      <c r="H57" s="14"/>
      <c r="I57" s="14"/>
      <c r="J57" s="14"/>
      <c r="K57" s="14"/>
      <c r="L57" s="14"/>
      <c r="N57" s="16"/>
      <c r="O57" s="16"/>
    </row>
    <row r="58" spans="1:17" ht="38.25" x14ac:dyDescent="0.2">
      <c r="A58" s="20" t="s">
        <v>9</v>
      </c>
      <c r="B58" s="20" t="s">
        <v>10</v>
      </c>
      <c r="C58" s="21" t="s">
        <v>166</v>
      </c>
      <c r="D58" s="21" t="s">
        <v>50</v>
      </c>
      <c r="E58" s="21" t="s">
        <v>5</v>
      </c>
      <c r="F58" s="21" t="s">
        <v>13</v>
      </c>
      <c r="G58" s="21" t="s">
        <v>14</v>
      </c>
      <c r="H58" s="21" t="s">
        <v>15</v>
      </c>
      <c r="I58" s="21" t="s">
        <v>16</v>
      </c>
      <c r="J58" s="21"/>
      <c r="K58" s="21" t="s">
        <v>17</v>
      </c>
      <c r="L58" s="21" t="s">
        <v>1</v>
      </c>
      <c r="M58" s="21" t="s">
        <v>18</v>
      </c>
      <c r="N58" s="21"/>
      <c r="O58" s="21" t="s">
        <v>51</v>
      </c>
      <c r="P58" s="21" t="s">
        <v>19</v>
      </c>
      <c r="Q58" s="21" t="s">
        <v>165</v>
      </c>
    </row>
    <row r="59" spans="1:17" x14ac:dyDescent="0.2">
      <c r="A59" s="83">
        <v>31</v>
      </c>
      <c r="B59" s="100" t="s">
        <v>184</v>
      </c>
      <c r="C59" s="85">
        <f>C60+C64+C66</f>
        <v>1105581</v>
      </c>
      <c r="D59" s="85">
        <f t="shared" ref="D59:O59" si="12">D60+D64+D66</f>
        <v>0</v>
      </c>
      <c r="E59" s="85">
        <f t="shared" si="12"/>
        <v>0</v>
      </c>
      <c r="F59" s="85">
        <f t="shared" si="12"/>
        <v>0</v>
      </c>
      <c r="G59" s="85">
        <f t="shared" si="12"/>
        <v>0</v>
      </c>
      <c r="H59" s="85">
        <f t="shared" si="12"/>
        <v>1105581</v>
      </c>
      <c r="I59" s="85">
        <f t="shared" si="12"/>
        <v>0</v>
      </c>
      <c r="J59" s="85">
        <f t="shared" si="12"/>
        <v>0</v>
      </c>
      <c r="K59" s="85">
        <f t="shared" si="12"/>
        <v>0</v>
      </c>
      <c r="L59" s="85">
        <f t="shared" si="12"/>
        <v>0</v>
      </c>
      <c r="M59" s="85">
        <f t="shared" si="12"/>
        <v>0</v>
      </c>
      <c r="N59" s="85">
        <f t="shared" si="12"/>
        <v>0</v>
      </c>
      <c r="O59" s="85">
        <f t="shared" si="12"/>
        <v>0</v>
      </c>
      <c r="P59" s="84">
        <v>1150000</v>
      </c>
      <c r="Q59" s="84">
        <v>1150000</v>
      </c>
    </row>
    <row r="60" spans="1:17" hidden="1" x14ac:dyDescent="0.2">
      <c r="A60" s="22">
        <v>311</v>
      </c>
      <c r="B60" s="23"/>
      <c r="C60" s="87">
        <f>SUM(C61:C63)</f>
        <v>906497</v>
      </c>
      <c r="D60" s="24">
        <f t="shared" ref="D60:O60" si="13">SUM(D61:D63)</f>
        <v>0</v>
      </c>
      <c r="E60" s="24">
        <f t="shared" si="13"/>
        <v>0</v>
      </c>
      <c r="F60" s="24">
        <f t="shared" si="13"/>
        <v>0</v>
      </c>
      <c r="G60" s="24">
        <f t="shared" si="13"/>
        <v>0</v>
      </c>
      <c r="H60" s="24">
        <f t="shared" si="13"/>
        <v>906497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4">
        <f t="shared" si="13"/>
        <v>0</v>
      </c>
      <c r="O60" s="24">
        <f t="shared" si="13"/>
        <v>0</v>
      </c>
      <c r="P60" s="26"/>
      <c r="Q60" s="26"/>
    </row>
    <row r="61" spans="1:17" hidden="1" x14ac:dyDescent="0.2">
      <c r="A61" s="25">
        <v>3111</v>
      </c>
      <c r="B61" s="2" t="s">
        <v>52</v>
      </c>
      <c r="C61" s="88">
        <f>SUM(D61:Q61)</f>
        <v>889243</v>
      </c>
      <c r="D61" s="26">
        <v>0</v>
      </c>
      <c r="E61" s="26"/>
      <c r="F61" s="26"/>
      <c r="G61" s="26"/>
      <c r="H61" s="26">
        <v>889243</v>
      </c>
      <c r="I61" s="26"/>
      <c r="J61" s="26"/>
      <c r="K61" s="26"/>
      <c r="L61" s="26"/>
      <c r="M61" s="26"/>
      <c r="N61" s="26"/>
      <c r="O61" s="26"/>
      <c r="P61" s="26"/>
      <c r="Q61" s="26"/>
    </row>
    <row r="62" spans="1:17" hidden="1" x14ac:dyDescent="0.2">
      <c r="A62" s="4">
        <v>3113</v>
      </c>
      <c r="B62" s="3" t="s">
        <v>53</v>
      </c>
      <c r="C62" s="88">
        <f>SUM(D62:Q62)</f>
        <v>9291</v>
      </c>
      <c r="H62" s="6">
        <v>9291</v>
      </c>
      <c r="I62" s="26">
        <v>0</v>
      </c>
      <c r="J62" s="26"/>
      <c r="K62" s="26"/>
      <c r="L62" s="26"/>
      <c r="M62" s="26"/>
      <c r="N62" s="26"/>
      <c r="O62" s="26"/>
      <c r="P62" s="26"/>
      <c r="Q62" s="26"/>
    </row>
    <row r="63" spans="1:17" hidden="1" x14ac:dyDescent="0.2">
      <c r="A63" s="4">
        <v>3114</v>
      </c>
      <c r="B63" s="3" t="s">
        <v>54</v>
      </c>
      <c r="C63" s="88">
        <f>SUM(D63:Q63)</f>
        <v>7963</v>
      </c>
      <c r="H63" s="6">
        <v>7963</v>
      </c>
      <c r="I63" s="26"/>
      <c r="J63" s="26"/>
      <c r="K63" s="26"/>
      <c r="L63" s="26"/>
      <c r="M63" s="26"/>
      <c r="N63" s="26"/>
      <c r="O63" s="26"/>
      <c r="P63" s="26"/>
      <c r="Q63" s="26"/>
    </row>
    <row r="64" spans="1:17" hidden="1" x14ac:dyDescent="0.2">
      <c r="A64" s="16">
        <v>312</v>
      </c>
      <c r="B64" s="1"/>
      <c r="C64" s="87">
        <f>C65</f>
        <v>57071</v>
      </c>
      <c r="D64" s="24">
        <f t="shared" ref="D64:O64" si="14">D65</f>
        <v>0</v>
      </c>
      <c r="E64" s="24">
        <f t="shared" si="14"/>
        <v>0</v>
      </c>
      <c r="F64" s="24">
        <f t="shared" si="14"/>
        <v>0</v>
      </c>
      <c r="G64" s="24">
        <f t="shared" si="14"/>
        <v>0</v>
      </c>
      <c r="H64" s="24">
        <f t="shared" si="14"/>
        <v>57071</v>
      </c>
      <c r="I64" s="24">
        <f t="shared" si="14"/>
        <v>0</v>
      </c>
      <c r="J64" s="24">
        <f t="shared" si="14"/>
        <v>0</v>
      </c>
      <c r="K64" s="24">
        <f t="shared" si="14"/>
        <v>0</v>
      </c>
      <c r="L64" s="24">
        <f t="shared" si="14"/>
        <v>0</v>
      </c>
      <c r="M64" s="24">
        <f t="shared" si="14"/>
        <v>0</v>
      </c>
      <c r="N64" s="24">
        <f t="shared" si="14"/>
        <v>0</v>
      </c>
      <c r="O64" s="24">
        <f t="shared" si="14"/>
        <v>0</v>
      </c>
      <c r="P64" s="26"/>
      <c r="Q64" s="26"/>
    </row>
    <row r="65" spans="1:17" hidden="1" x14ac:dyDescent="0.2">
      <c r="A65" s="25">
        <v>3121</v>
      </c>
      <c r="B65" s="27" t="s">
        <v>55</v>
      </c>
      <c r="C65" s="88">
        <f>SUM(D65:Q65)</f>
        <v>57071</v>
      </c>
      <c r="D65" s="26"/>
      <c r="E65" s="26"/>
      <c r="F65" s="26"/>
      <c r="G65" s="26"/>
      <c r="H65" s="26">
        <v>57071</v>
      </c>
      <c r="I65" s="26"/>
      <c r="J65" s="26"/>
      <c r="K65" s="26"/>
      <c r="L65" s="26"/>
      <c r="M65" s="26"/>
      <c r="N65" s="26"/>
      <c r="O65" s="26"/>
      <c r="P65" s="26"/>
      <c r="Q65" s="26"/>
    </row>
    <row r="66" spans="1:17" hidden="1" x14ac:dyDescent="0.2">
      <c r="A66" s="22">
        <v>313</v>
      </c>
      <c r="B66" s="28"/>
      <c r="C66" s="87">
        <f>C67</f>
        <v>142013</v>
      </c>
      <c r="D66" s="24">
        <f t="shared" ref="D66:O66" si="15">D67</f>
        <v>0</v>
      </c>
      <c r="E66" s="24">
        <f t="shared" si="15"/>
        <v>0</v>
      </c>
      <c r="F66" s="24">
        <f t="shared" si="15"/>
        <v>0</v>
      </c>
      <c r="G66" s="24">
        <f t="shared" si="15"/>
        <v>0</v>
      </c>
      <c r="H66" s="24">
        <f t="shared" si="15"/>
        <v>142013</v>
      </c>
      <c r="I66" s="24">
        <f t="shared" si="15"/>
        <v>0</v>
      </c>
      <c r="J66" s="24">
        <f t="shared" si="15"/>
        <v>0</v>
      </c>
      <c r="K66" s="24">
        <f t="shared" si="15"/>
        <v>0</v>
      </c>
      <c r="L66" s="24">
        <f t="shared" si="15"/>
        <v>0</v>
      </c>
      <c r="M66" s="24">
        <f t="shared" si="15"/>
        <v>0</v>
      </c>
      <c r="N66" s="24">
        <f t="shared" si="15"/>
        <v>0</v>
      </c>
      <c r="O66" s="24">
        <f t="shared" si="15"/>
        <v>0</v>
      </c>
      <c r="P66" s="26"/>
      <c r="Q66" s="26"/>
    </row>
    <row r="67" spans="1:17" hidden="1" x14ac:dyDescent="0.2">
      <c r="A67" s="25">
        <v>3132</v>
      </c>
      <c r="B67" s="27" t="s">
        <v>56</v>
      </c>
      <c r="C67" s="88">
        <f>SUM(D67:Q67)</f>
        <v>142013</v>
      </c>
      <c r="D67" s="26">
        <v>0</v>
      </c>
      <c r="E67" s="26"/>
      <c r="F67" s="26"/>
      <c r="G67" s="26"/>
      <c r="H67" s="26">
        <v>142013</v>
      </c>
      <c r="I67" s="26"/>
      <c r="J67" s="26"/>
      <c r="K67" s="26"/>
      <c r="L67" s="26"/>
      <c r="M67" s="26"/>
      <c r="N67" s="26"/>
      <c r="O67" s="26"/>
      <c r="P67" s="26"/>
      <c r="Q67" s="26"/>
    </row>
    <row r="68" spans="1:17" x14ac:dyDescent="0.2">
      <c r="A68" s="86">
        <v>32</v>
      </c>
      <c r="B68" s="100" t="s">
        <v>185</v>
      </c>
      <c r="C68" s="87">
        <f>C69+C71</f>
        <v>25881</v>
      </c>
      <c r="D68" s="87">
        <f t="shared" ref="D68:O68" si="16">D69+D71</f>
        <v>0</v>
      </c>
      <c r="E68" s="87">
        <f t="shared" si="16"/>
        <v>0</v>
      </c>
      <c r="F68" s="87">
        <f t="shared" si="16"/>
        <v>0</v>
      </c>
      <c r="G68" s="87">
        <f t="shared" si="16"/>
        <v>0</v>
      </c>
      <c r="H68" s="87">
        <f t="shared" si="16"/>
        <v>25881</v>
      </c>
      <c r="I68" s="87">
        <f t="shared" si="16"/>
        <v>0</v>
      </c>
      <c r="J68" s="87">
        <f t="shared" si="16"/>
        <v>0</v>
      </c>
      <c r="K68" s="87">
        <f t="shared" si="16"/>
        <v>0</v>
      </c>
      <c r="L68" s="87">
        <f t="shared" si="16"/>
        <v>0</v>
      </c>
      <c r="M68" s="87">
        <f t="shared" si="16"/>
        <v>0</v>
      </c>
      <c r="N68" s="87">
        <f t="shared" si="16"/>
        <v>0</v>
      </c>
      <c r="O68" s="87">
        <f t="shared" si="16"/>
        <v>0</v>
      </c>
      <c r="P68" s="26">
        <v>30000</v>
      </c>
      <c r="Q68" s="26">
        <v>30000</v>
      </c>
    </row>
    <row r="69" spans="1:17" hidden="1" x14ac:dyDescent="0.2">
      <c r="A69" s="35">
        <v>321</v>
      </c>
      <c r="B69" s="59"/>
      <c r="C69" s="87">
        <f>C70</f>
        <v>22563</v>
      </c>
      <c r="D69" s="24">
        <f t="shared" ref="D69:O69" si="17">D70</f>
        <v>0</v>
      </c>
      <c r="E69" s="24">
        <f t="shared" si="17"/>
        <v>0</v>
      </c>
      <c r="F69" s="24">
        <f t="shared" si="17"/>
        <v>0</v>
      </c>
      <c r="G69" s="24">
        <f t="shared" si="17"/>
        <v>0</v>
      </c>
      <c r="H69" s="24">
        <f t="shared" si="17"/>
        <v>22563</v>
      </c>
      <c r="I69" s="24">
        <f t="shared" si="17"/>
        <v>0</v>
      </c>
      <c r="J69" s="24">
        <f t="shared" si="17"/>
        <v>0</v>
      </c>
      <c r="K69" s="24">
        <f t="shared" si="17"/>
        <v>0</v>
      </c>
      <c r="L69" s="24">
        <f t="shared" si="17"/>
        <v>0</v>
      </c>
      <c r="M69" s="24">
        <f t="shared" si="17"/>
        <v>0</v>
      </c>
      <c r="N69" s="24">
        <f t="shared" si="17"/>
        <v>0</v>
      </c>
      <c r="O69" s="24">
        <f t="shared" si="17"/>
        <v>0</v>
      </c>
      <c r="P69" s="26"/>
      <c r="Q69" s="26"/>
    </row>
    <row r="70" spans="1:17" hidden="1" x14ac:dyDescent="0.2">
      <c r="A70" s="49">
        <v>3212</v>
      </c>
      <c r="B70" s="50" t="s">
        <v>57</v>
      </c>
      <c r="C70" s="88">
        <f>SUM(D70:Q70)</f>
        <v>22563</v>
      </c>
      <c r="D70" s="26"/>
      <c r="E70" s="26"/>
      <c r="F70" s="26"/>
      <c r="G70" s="26"/>
      <c r="H70" s="26">
        <v>22563</v>
      </c>
      <c r="I70" s="26"/>
      <c r="J70" s="26"/>
      <c r="K70" s="26"/>
      <c r="L70" s="26"/>
      <c r="M70" s="26"/>
      <c r="N70" s="26"/>
      <c r="O70" s="26"/>
      <c r="P70" s="26"/>
      <c r="Q70" s="26"/>
    </row>
    <row r="71" spans="1:17" hidden="1" x14ac:dyDescent="0.2">
      <c r="A71" s="35">
        <v>329</v>
      </c>
      <c r="B71" s="59"/>
      <c r="C71" s="87">
        <f>C72</f>
        <v>3318</v>
      </c>
      <c r="D71" s="24">
        <f t="shared" ref="D71:O71" si="18">D72</f>
        <v>0</v>
      </c>
      <c r="E71" s="24">
        <f t="shared" si="18"/>
        <v>0</v>
      </c>
      <c r="F71" s="24">
        <f t="shared" si="18"/>
        <v>0</v>
      </c>
      <c r="G71" s="24">
        <f t="shared" si="18"/>
        <v>0</v>
      </c>
      <c r="H71" s="24">
        <f t="shared" si="18"/>
        <v>3318</v>
      </c>
      <c r="I71" s="24">
        <f t="shared" si="18"/>
        <v>0</v>
      </c>
      <c r="J71" s="24">
        <f t="shared" si="18"/>
        <v>0</v>
      </c>
      <c r="K71" s="24">
        <f t="shared" si="18"/>
        <v>0</v>
      </c>
      <c r="L71" s="24">
        <f t="shared" si="18"/>
        <v>0</v>
      </c>
      <c r="M71" s="24">
        <f t="shared" si="18"/>
        <v>0</v>
      </c>
      <c r="N71" s="24">
        <f t="shared" si="18"/>
        <v>0</v>
      </c>
      <c r="O71" s="24">
        <f t="shared" si="18"/>
        <v>0</v>
      </c>
      <c r="P71" s="26"/>
      <c r="Q71" s="26"/>
    </row>
    <row r="72" spans="1:17" hidden="1" x14ac:dyDescent="0.2">
      <c r="A72" s="49">
        <v>3295</v>
      </c>
      <c r="B72" s="50" t="s">
        <v>58</v>
      </c>
      <c r="C72" s="88">
        <f>SUM(D72:Q72)</f>
        <v>3318</v>
      </c>
      <c r="D72" s="26"/>
      <c r="E72" s="26"/>
      <c r="F72" s="26"/>
      <c r="G72" s="26"/>
      <c r="H72" s="26">
        <v>3318</v>
      </c>
      <c r="I72" s="26"/>
      <c r="J72" s="26"/>
      <c r="K72" s="37"/>
      <c r="L72" s="26"/>
      <c r="M72" s="26"/>
      <c r="N72" s="37"/>
      <c r="O72" s="37"/>
      <c r="P72" s="26"/>
      <c r="Q72" s="26"/>
    </row>
    <row r="73" spans="1:17" x14ac:dyDescent="0.2">
      <c r="A73" s="29"/>
      <c r="B73" s="30" t="s">
        <v>48</v>
      </c>
      <c r="C73" s="89">
        <f>C59+C68</f>
        <v>1131462</v>
      </c>
      <c r="D73" s="89">
        <f t="shared" ref="D73:P73" si="19">D59+D68</f>
        <v>0</v>
      </c>
      <c r="E73" s="89">
        <f t="shared" si="19"/>
        <v>0</v>
      </c>
      <c r="F73" s="89">
        <f t="shared" si="19"/>
        <v>0</v>
      </c>
      <c r="G73" s="89">
        <f t="shared" si="19"/>
        <v>0</v>
      </c>
      <c r="H73" s="89">
        <f>H59+H68</f>
        <v>1131462</v>
      </c>
      <c r="I73" s="89">
        <f t="shared" si="19"/>
        <v>0</v>
      </c>
      <c r="J73" s="89">
        <f t="shared" si="19"/>
        <v>0</v>
      </c>
      <c r="K73" s="89">
        <f t="shared" si="19"/>
        <v>0</v>
      </c>
      <c r="L73" s="89">
        <f t="shared" si="19"/>
        <v>0</v>
      </c>
      <c r="M73" s="89">
        <f t="shared" si="19"/>
        <v>0</v>
      </c>
      <c r="N73" s="89">
        <f t="shared" si="19"/>
        <v>0</v>
      </c>
      <c r="O73" s="89">
        <f t="shared" si="19"/>
        <v>0</v>
      </c>
      <c r="P73" s="89">
        <f t="shared" si="19"/>
        <v>1180000</v>
      </c>
      <c r="Q73" s="89">
        <f t="shared" ref="Q73" si="20">Q59+Q68</f>
        <v>1180000</v>
      </c>
    </row>
    <row r="74" spans="1:17" x14ac:dyDescent="0.2">
      <c r="A74" s="47"/>
      <c r="B74" s="48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x14ac:dyDescent="0.2">
      <c r="A75" s="47"/>
      <c r="B75" s="48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x14ac:dyDescent="0.2">
      <c r="A76" s="13" t="s">
        <v>172</v>
      </c>
      <c r="B76" s="48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x14ac:dyDescent="0.2">
      <c r="A77" s="244" t="s">
        <v>173</v>
      </c>
      <c r="B77" s="247"/>
      <c r="C77" s="247"/>
      <c r="D77" s="247"/>
      <c r="E77" s="247"/>
      <c r="F77" s="247"/>
      <c r="G77" s="247"/>
    </row>
    <row r="78" spans="1:17" x14ac:dyDescent="0.2">
      <c r="A78" s="14"/>
      <c r="B78" s="14"/>
      <c r="C78" s="14"/>
      <c r="D78" s="15"/>
      <c r="E78" s="14"/>
      <c r="F78" s="14"/>
      <c r="G78" s="14"/>
      <c r="H78" s="14"/>
      <c r="I78" s="14"/>
      <c r="J78" s="14"/>
      <c r="K78" s="14"/>
      <c r="L78" s="14"/>
      <c r="N78" s="16"/>
      <c r="O78" s="16"/>
    </row>
    <row r="79" spans="1:17" x14ac:dyDescent="0.2">
      <c r="A79" s="17"/>
      <c r="B79" s="17"/>
      <c r="C79" s="17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6"/>
      <c r="P79" s="45"/>
      <c r="Q79" s="45"/>
    </row>
    <row r="80" spans="1:17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7" s="12" customFormat="1" ht="38.25" x14ac:dyDescent="0.2">
      <c r="A81" s="20" t="s">
        <v>9</v>
      </c>
      <c r="B81" s="20" t="s">
        <v>10</v>
      </c>
      <c r="C81" s="21" t="s">
        <v>166</v>
      </c>
      <c r="D81" s="21" t="s">
        <v>50</v>
      </c>
      <c r="E81" s="21" t="s">
        <v>5</v>
      </c>
      <c r="F81" s="21" t="s">
        <v>13</v>
      </c>
      <c r="G81" s="21" t="s">
        <v>14</v>
      </c>
      <c r="H81" s="21" t="s">
        <v>15</v>
      </c>
      <c r="I81" s="21" t="s">
        <v>16</v>
      </c>
      <c r="J81" s="21"/>
      <c r="K81" s="21" t="s">
        <v>17</v>
      </c>
      <c r="L81" s="21" t="s">
        <v>1</v>
      </c>
      <c r="M81" s="21" t="s">
        <v>18</v>
      </c>
      <c r="N81" s="21"/>
      <c r="O81" s="21"/>
      <c r="P81" s="21" t="s">
        <v>19</v>
      </c>
      <c r="Q81" s="21" t="s">
        <v>165</v>
      </c>
    </row>
    <row r="82" spans="1:17" s="12" customFormat="1" x14ac:dyDescent="0.2">
      <c r="A82" s="83">
        <v>31</v>
      </c>
      <c r="B82" s="100" t="s">
        <v>184</v>
      </c>
      <c r="C82" s="85">
        <f>C83+C86+C88</f>
        <v>110239</v>
      </c>
      <c r="D82" s="85">
        <f t="shared" ref="D82:O82" si="21">D83+D86+D88</f>
        <v>88725</v>
      </c>
      <c r="E82" s="85">
        <f t="shared" si="21"/>
        <v>0</v>
      </c>
      <c r="F82" s="85">
        <f t="shared" si="21"/>
        <v>11613</v>
      </c>
      <c r="G82" s="85">
        <f t="shared" si="21"/>
        <v>0</v>
      </c>
      <c r="H82" s="85">
        <f t="shared" si="21"/>
        <v>0</v>
      </c>
      <c r="I82" s="85">
        <f t="shared" si="21"/>
        <v>0</v>
      </c>
      <c r="J82" s="85">
        <f t="shared" si="21"/>
        <v>0</v>
      </c>
      <c r="K82" s="85">
        <f t="shared" si="21"/>
        <v>9901</v>
      </c>
      <c r="L82" s="85">
        <f t="shared" si="21"/>
        <v>0</v>
      </c>
      <c r="M82" s="85">
        <f t="shared" si="21"/>
        <v>0</v>
      </c>
      <c r="N82" s="85">
        <f t="shared" si="21"/>
        <v>0</v>
      </c>
      <c r="O82" s="85">
        <f t="shared" si="21"/>
        <v>0</v>
      </c>
      <c r="P82" s="85">
        <v>120000</v>
      </c>
      <c r="Q82" s="85">
        <v>120000</v>
      </c>
    </row>
    <row r="83" spans="1:17" hidden="1" x14ac:dyDescent="0.2">
      <c r="A83" s="35">
        <v>311</v>
      </c>
      <c r="B83" s="35"/>
      <c r="C83" s="90">
        <f>SUM(C84:C85)</f>
        <v>91246</v>
      </c>
      <c r="D83" s="36">
        <f t="shared" ref="D83:N83" si="22">SUM(D84:D85)</f>
        <v>72798</v>
      </c>
      <c r="E83" s="36">
        <f t="shared" si="22"/>
        <v>0</v>
      </c>
      <c r="F83" s="36">
        <f t="shared" si="22"/>
        <v>9954</v>
      </c>
      <c r="G83" s="36">
        <f t="shared" si="22"/>
        <v>0</v>
      </c>
      <c r="H83" s="36">
        <f t="shared" si="22"/>
        <v>0</v>
      </c>
      <c r="I83" s="36">
        <f t="shared" si="22"/>
        <v>0</v>
      </c>
      <c r="J83" s="36">
        <f t="shared" si="22"/>
        <v>0</v>
      </c>
      <c r="K83" s="36">
        <f t="shared" si="22"/>
        <v>8494</v>
      </c>
      <c r="L83" s="36">
        <f t="shared" si="22"/>
        <v>0</v>
      </c>
      <c r="M83" s="36">
        <f t="shared" si="22"/>
        <v>0</v>
      </c>
      <c r="N83" s="36">
        <f t="shared" si="22"/>
        <v>0</v>
      </c>
      <c r="O83" s="36"/>
      <c r="P83" s="42"/>
      <c r="Q83" s="42"/>
    </row>
    <row r="84" spans="1:17" hidden="1" x14ac:dyDescent="0.2">
      <c r="A84" s="4">
        <v>3111</v>
      </c>
      <c r="B84" s="3" t="s">
        <v>59</v>
      </c>
      <c r="C84" s="88">
        <f>SUM(D84:Q84)</f>
        <v>91246</v>
      </c>
      <c r="D84" s="26">
        <v>72798</v>
      </c>
      <c r="E84" s="26">
        <v>0</v>
      </c>
      <c r="F84" s="26">
        <v>9954</v>
      </c>
      <c r="G84" s="26"/>
      <c r="H84" s="26"/>
      <c r="I84" s="26"/>
      <c r="J84" s="26"/>
      <c r="K84" s="26">
        <v>8494</v>
      </c>
      <c r="L84" s="26"/>
      <c r="M84" s="26"/>
      <c r="N84" s="26"/>
      <c r="O84" s="26"/>
      <c r="P84" s="26"/>
      <c r="Q84" s="26"/>
    </row>
    <row r="85" spans="1:17" hidden="1" x14ac:dyDescent="0.2">
      <c r="A85" s="4">
        <v>3111</v>
      </c>
      <c r="B85" s="3" t="s">
        <v>60</v>
      </c>
      <c r="C85" s="88">
        <f>SUM(D85:Q85)</f>
        <v>0</v>
      </c>
      <c r="D85" s="26"/>
      <c r="E85" s="26">
        <v>0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hidden="1" x14ac:dyDescent="0.2">
      <c r="A86" s="16">
        <v>312</v>
      </c>
      <c r="B86" s="1"/>
      <c r="C86" s="87">
        <f>SUM(C87)</f>
        <v>3929</v>
      </c>
      <c r="D86" s="24">
        <f t="shared" ref="D86:N86" si="23">SUM(D87)</f>
        <v>3929</v>
      </c>
      <c r="E86" s="24">
        <f t="shared" si="23"/>
        <v>0</v>
      </c>
      <c r="F86" s="24">
        <f t="shared" si="23"/>
        <v>0</v>
      </c>
      <c r="G86" s="24">
        <f t="shared" si="23"/>
        <v>0</v>
      </c>
      <c r="H86" s="24">
        <f t="shared" si="23"/>
        <v>0</v>
      </c>
      <c r="I86" s="24">
        <f t="shared" si="23"/>
        <v>0</v>
      </c>
      <c r="J86" s="24">
        <f t="shared" si="23"/>
        <v>0</v>
      </c>
      <c r="K86" s="24">
        <f t="shared" si="23"/>
        <v>0</v>
      </c>
      <c r="L86" s="24">
        <f t="shared" si="23"/>
        <v>0</v>
      </c>
      <c r="M86" s="24">
        <f t="shared" si="23"/>
        <v>0</v>
      </c>
      <c r="N86" s="24">
        <f t="shared" si="23"/>
        <v>0</v>
      </c>
      <c r="O86" s="26"/>
      <c r="P86" s="26"/>
      <c r="Q86" s="26"/>
    </row>
    <row r="87" spans="1:17" hidden="1" x14ac:dyDescent="0.2">
      <c r="A87" s="4">
        <v>3121</v>
      </c>
      <c r="B87" s="3" t="s">
        <v>61</v>
      </c>
      <c r="C87" s="88">
        <f t="shared" ref="C87:C103" si="24">SUM(D87:Q87)</f>
        <v>3929</v>
      </c>
      <c r="D87" s="26">
        <v>3929</v>
      </c>
      <c r="E87" s="26">
        <v>0</v>
      </c>
      <c r="F87" s="26">
        <v>0</v>
      </c>
      <c r="G87" s="26"/>
      <c r="H87" s="26"/>
      <c r="I87" s="26"/>
      <c r="J87" s="26"/>
      <c r="K87" s="26">
        <v>0</v>
      </c>
      <c r="L87" s="26"/>
      <c r="M87" s="26"/>
      <c r="N87" s="26"/>
      <c r="O87" s="26"/>
      <c r="P87" s="26"/>
      <c r="Q87" s="26"/>
    </row>
    <row r="88" spans="1:17" hidden="1" x14ac:dyDescent="0.2">
      <c r="A88" s="16">
        <v>313</v>
      </c>
      <c r="B88" s="1"/>
      <c r="C88" s="87">
        <f>SUM(C89:C91)</f>
        <v>15064</v>
      </c>
      <c r="D88" s="24">
        <f t="shared" ref="D88:N88" si="25">SUM(D89:D91)</f>
        <v>11998</v>
      </c>
      <c r="E88" s="24">
        <f t="shared" si="25"/>
        <v>0</v>
      </c>
      <c r="F88" s="24">
        <f t="shared" si="25"/>
        <v>1659</v>
      </c>
      <c r="G88" s="24">
        <f t="shared" si="25"/>
        <v>0</v>
      </c>
      <c r="H88" s="24">
        <f t="shared" si="25"/>
        <v>0</v>
      </c>
      <c r="I88" s="24">
        <f t="shared" si="25"/>
        <v>0</v>
      </c>
      <c r="J88" s="24">
        <f t="shared" si="25"/>
        <v>0</v>
      </c>
      <c r="K88" s="24">
        <f t="shared" si="25"/>
        <v>1407</v>
      </c>
      <c r="L88" s="24">
        <f t="shared" si="25"/>
        <v>0</v>
      </c>
      <c r="M88" s="24">
        <f t="shared" si="25"/>
        <v>0</v>
      </c>
      <c r="N88" s="24">
        <f t="shared" si="25"/>
        <v>0</v>
      </c>
      <c r="O88" s="26"/>
      <c r="P88" s="26"/>
      <c r="Q88" s="26"/>
    </row>
    <row r="89" spans="1:17" hidden="1" x14ac:dyDescent="0.2">
      <c r="A89" s="4">
        <v>3132</v>
      </c>
      <c r="B89" s="3" t="s">
        <v>62</v>
      </c>
      <c r="C89" s="88">
        <f t="shared" si="24"/>
        <v>15064</v>
      </c>
      <c r="D89" s="26">
        <v>11998</v>
      </c>
      <c r="E89" s="26">
        <v>0</v>
      </c>
      <c r="F89" s="26">
        <v>1659</v>
      </c>
      <c r="G89" s="26"/>
      <c r="H89" s="26"/>
      <c r="I89" s="26"/>
      <c r="J89" s="26"/>
      <c r="K89" s="26">
        <v>1407</v>
      </c>
      <c r="L89" s="26"/>
      <c r="M89" s="26"/>
      <c r="N89" s="26"/>
      <c r="O89" s="26"/>
      <c r="P89" s="26"/>
      <c r="Q89" s="26"/>
    </row>
    <row r="90" spans="1:17" hidden="1" x14ac:dyDescent="0.2">
      <c r="A90" s="4">
        <v>3132</v>
      </c>
      <c r="B90" s="3" t="s">
        <v>63</v>
      </c>
      <c r="C90" s="88">
        <f>SUM(D90:Q90)</f>
        <v>0</v>
      </c>
      <c r="D90" s="26"/>
      <c r="E90" s="26">
        <v>0</v>
      </c>
      <c r="F90" s="26">
        <v>0</v>
      </c>
      <c r="G90" s="26"/>
      <c r="H90" s="26"/>
      <c r="I90" s="26"/>
      <c r="J90" s="26"/>
      <c r="K90" s="26">
        <v>0</v>
      </c>
      <c r="L90" s="26"/>
      <c r="M90" s="26"/>
      <c r="N90" s="26"/>
      <c r="O90" s="26"/>
      <c r="P90" s="26"/>
      <c r="Q90" s="26"/>
    </row>
    <row r="91" spans="1:17" hidden="1" x14ac:dyDescent="0.2">
      <c r="A91" s="4">
        <v>3133</v>
      </c>
      <c r="B91" s="3" t="s">
        <v>64</v>
      </c>
      <c r="C91" s="88">
        <f t="shared" si="24"/>
        <v>0</v>
      </c>
      <c r="D91" s="26"/>
      <c r="E91" s="26">
        <v>0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x14ac:dyDescent="0.2">
      <c r="A92" s="78">
        <v>32</v>
      </c>
      <c r="B92" s="100" t="s">
        <v>185</v>
      </c>
      <c r="C92" s="87">
        <f>C93+C97+C102+C104</f>
        <v>49014</v>
      </c>
      <c r="D92" s="87">
        <f t="shared" ref="D92:O92" si="26">D93+D97+D102+D104</f>
        <v>1606</v>
      </c>
      <c r="E92" s="87">
        <f t="shared" si="26"/>
        <v>0</v>
      </c>
      <c r="F92" s="87">
        <f t="shared" si="26"/>
        <v>40646</v>
      </c>
      <c r="G92" s="87">
        <f t="shared" si="26"/>
        <v>0</v>
      </c>
      <c r="H92" s="87">
        <f t="shared" si="26"/>
        <v>0</v>
      </c>
      <c r="I92" s="87">
        <f t="shared" si="26"/>
        <v>0</v>
      </c>
      <c r="J92" s="87">
        <f t="shared" si="26"/>
        <v>0</v>
      </c>
      <c r="K92" s="87">
        <f t="shared" si="26"/>
        <v>6762</v>
      </c>
      <c r="L92" s="87">
        <f t="shared" si="26"/>
        <v>0</v>
      </c>
      <c r="M92" s="87">
        <f t="shared" si="26"/>
        <v>0</v>
      </c>
      <c r="N92" s="87">
        <f t="shared" si="26"/>
        <v>0</v>
      </c>
      <c r="O92" s="87">
        <f t="shared" si="26"/>
        <v>0</v>
      </c>
      <c r="P92" s="26">
        <v>55000</v>
      </c>
      <c r="Q92" s="26">
        <v>55000</v>
      </c>
    </row>
    <row r="93" spans="1:17" hidden="1" x14ac:dyDescent="0.2">
      <c r="A93" s="22">
        <v>321</v>
      </c>
      <c r="B93" s="23"/>
      <c r="C93" s="87">
        <f>SUM(C94:C96)</f>
        <v>2150</v>
      </c>
      <c r="D93" s="24">
        <f t="shared" ref="D93:N93" si="27">SUM(D94:D96)</f>
        <v>1606</v>
      </c>
      <c r="E93" s="24">
        <f t="shared" si="27"/>
        <v>0</v>
      </c>
      <c r="F93" s="24">
        <f t="shared" si="27"/>
        <v>418</v>
      </c>
      <c r="G93" s="24">
        <f t="shared" si="27"/>
        <v>0</v>
      </c>
      <c r="H93" s="24">
        <f t="shared" si="27"/>
        <v>0</v>
      </c>
      <c r="I93" s="24">
        <f t="shared" si="27"/>
        <v>0</v>
      </c>
      <c r="J93" s="24">
        <f t="shared" si="27"/>
        <v>0</v>
      </c>
      <c r="K93" s="24">
        <f t="shared" si="27"/>
        <v>126</v>
      </c>
      <c r="L93" s="24">
        <f t="shared" si="27"/>
        <v>0</v>
      </c>
      <c r="M93" s="24">
        <f t="shared" si="27"/>
        <v>0</v>
      </c>
      <c r="N93" s="24">
        <f t="shared" si="27"/>
        <v>0</v>
      </c>
      <c r="O93" s="24"/>
      <c r="P93" s="26"/>
      <c r="Q93" s="26"/>
    </row>
    <row r="94" spans="1:17" hidden="1" x14ac:dyDescent="0.2">
      <c r="A94" s="4">
        <v>3211</v>
      </c>
      <c r="B94" s="3" t="s">
        <v>65</v>
      </c>
      <c r="C94" s="88">
        <f t="shared" si="24"/>
        <v>159</v>
      </c>
      <c r="D94" s="26"/>
      <c r="E94" s="26"/>
      <c r="F94" s="26">
        <v>159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hidden="1" x14ac:dyDescent="0.2">
      <c r="A95" s="4">
        <v>3212</v>
      </c>
      <c r="B95" s="3" t="s">
        <v>66</v>
      </c>
      <c r="C95" s="88">
        <f t="shared" si="24"/>
        <v>1858</v>
      </c>
      <c r="D95" s="26">
        <v>1606</v>
      </c>
      <c r="E95" s="26">
        <v>0</v>
      </c>
      <c r="F95" s="26">
        <v>126</v>
      </c>
      <c r="G95" s="26"/>
      <c r="H95" s="26"/>
      <c r="I95" s="26"/>
      <c r="J95" s="26"/>
      <c r="K95" s="26">
        <v>126</v>
      </c>
      <c r="L95" s="26"/>
      <c r="M95" s="26"/>
      <c r="N95" s="26"/>
      <c r="O95" s="26"/>
      <c r="P95" s="26"/>
      <c r="Q95" s="26"/>
    </row>
    <row r="96" spans="1:17" hidden="1" x14ac:dyDescent="0.2">
      <c r="A96" s="4">
        <v>3213</v>
      </c>
      <c r="B96" s="3" t="s">
        <v>67</v>
      </c>
      <c r="C96" s="88">
        <f t="shared" si="24"/>
        <v>133</v>
      </c>
      <c r="D96" s="26"/>
      <c r="E96" s="26"/>
      <c r="F96" s="26">
        <v>133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hidden="1" x14ac:dyDescent="0.2">
      <c r="A97" s="16">
        <v>322</v>
      </c>
      <c r="B97" s="1"/>
      <c r="C97" s="87">
        <f>SUM(C98:C101)</f>
        <v>46864</v>
      </c>
      <c r="D97" s="24">
        <f t="shared" ref="D97:N97" si="28">SUM(D98:D101)</f>
        <v>0</v>
      </c>
      <c r="E97" s="24">
        <f t="shared" si="28"/>
        <v>0</v>
      </c>
      <c r="F97" s="24">
        <f t="shared" si="28"/>
        <v>40228</v>
      </c>
      <c r="G97" s="24">
        <f t="shared" si="28"/>
        <v>0</v>
      </c>
      <c r="H97" s="24">
        <f t="shared" si="28"/>
        <v>0</v>
      </c>
      <c r="I97" s="24">
        <f t="shared" si="28"/>
        <v>0</v>
      </c>
      <c r="J97" s="24">
        <f t="shared" si="28"/>
        <v>0</v>
      </c>
      <c r="K97" s="24">
        <f t="shared" si="28"/>
        <v>6636</v>
      </c>
      <c r="L97" s="24">
        <f t="shared" si="28"/>
        <v>0</v>
      </c>
      <c r="M97" s="24">
        <f t="shared" si="28"/>
        <v>0</v>
      </c>
      <c r="N97" s="24">
        <f t="shared" si="28"/>
        <v>0</v>
      </c>
      <c r="O97" s="26"/>
      <c r="P97" s="26"/>
      <c r="Q97" s="26"/>
    </row>
    <row r="98" spans="1:17" hidden="1" x14ac:dyDescent="0.2">
      <c r="A98" s="4">
        <v>3221</v>
      </c>
      <c r="B98" s="3" t="s">
        <v>68</v>
      </c>
      <c r="C98" s="88">
        <f t="shared" si="24"/>
        <v>265</v>
      </c>
      <c r="D98" s="26"/>
      <c r="E98" s="26"/>
      <c r="F98" s="26">
        <v>265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idden="1" x14ac:dyDescent="0.2">
      <c r="A99" s="4">
        <v>3222</v>
      </c>
      <c r="B99" s="3" t="s">
        <v>69</v>
      </c>
      <c r="C99" s="88">
        <f t="shared" si="24"/>
        <v>46453</v>
      </c>
      <c r="D99" s="26"/>
      <c r="E99" s="26"/>
      <c r="F99" s="26">
        <v>39817</v>
      </c>
      <c r="G99" s="26"/>
      <c r="H99" s="26"/>
      <c r="I99" s="26"/>
      <c r="J99" s="26"/>
      <c r="K99" s="26">
        <v>6636</v>
      </c>
      <c r="L99" s="26"/>
      <c r="M99" s="26"/>
      <c r="N99" s="26"/>
      <c r="O99" s="26"/>
      <c r="P99" s="26"/>
      <c r="Q99" s="26"/>
    </row>
    <row r="100" spans="1:17" hidden="1" x14ac:dyDescent="0.2">
      <c r="A100" s="4">
        <v>3223</v>
      </c>
      <c r="B100" s="3" t="s">
        <v>70</v>
      </c>
      <c r="C100" s="88">
        <f t="shared" si="24"/>
        <v>13</v>
      </c>
      <c r="D100" s="26"/>
      <c r="E100" s="26"/>
      <c r="F100" s="26">
        <v>13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hidden="1" x14ac:dyDescent="0.2">
      <c r="A101" s="4">
        <v>3225</v>
      </c>
      <c r="B101" s="3" t="s">
        <v>71</v>
      </c>
      <c r="C101" s="88">
        <f t="shared" si="24"/>
        <v>133</v>
      </c>
      <c r="D101" s="26"/>
      <c r="E101" s="26"/>
      <c r="F101" s="26">
        <v>133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idden="1" x14ac:dyDescent="0.2">
      <c r="A102" s="16">
        <v>323</v>
      </c>
      <c r="B102" s="1"/>
      <c r="C102" s="87">
        <f>C103</f>
        <v>0</v>
      </c>
      <c r="D102" s="24">
        <f t="shared" ref="D102:N102" si="29">D103</f>
        <v>0</v>
      </c>
      <c r="E102" s="24">
        <f t="shared" si="29"/>
        <v>0</v>
      </c>
      <c r="F102" s="24">
        <f t="shared" si="29"/>
        <v>0</v>
      </c>
      <c r="G102" s="24">
        <f t="shared" si="29"/>
        <v>0</v>
      </c>
      <c r="H102" s="24">
        <f t="shared" si="29"/>
        <v>0</v>
      </c>
      <c r="I102" s="24">
        <f t="shared" si="29"/>
        <v>0</v>
      </c>
      <c r="J102" s="24">
        <f t="shared" si="29"/>
        <v>0</v>
      </c>
      <c r="K102" s="24">
        <f t="shared" si="29"/>
        <v>0</v>
      </c>
      <c r="L102" s="24">
        <f t="shared" si="29"/>
        <v>0</v>
      </c>
      <c r="M102" s="24">
        <f t="shared" si="29"/>
        <v>0</v>
      </c>
      <c r="N102" s="24">
        <f t="shared" si="29"/>
        <v>0</v>
      </c>
      <c r="O102" s="26"/>
      <c r="P102" s="26"/>
      <c r="Q102" s="26"/>
    </row>
    <row r="103" spans="1:17" hidden="1" x14ac:dyDescent="0.2">
      <c r="A103" s="4">
        <v>3236</v>
      </c>
      <c r="B103" s="3" t="s">
        <v>72</v>
      </c>
      <c r="C103" s="88">
        <f t="shared" si="24"/>
        <v>0</v>
      </c>
      <c r="D103" s="26"/>
      <c r="E103" s="26"/>
      <c r="F103" s="26"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idden="1" x14ac:dyDescent="0.2">
      <c r="A104" s="16">
        <v>329</v>
      </c>
      <c r="B104" s="1"/>
      <c r="C104" s="87">
        <f>C105+C106</f>
        <v>0</v>
      </c>
      <c r="D104" s="24">
        <f t="shared" ref="D104:N104" si="30">D105+D106</f>
        <v>0</v>
      </c>
      <c r="E104" s="24">
        <f t="shared" si="30"/>
        <v>0</v>
      </c>
      <c r="F104" s="24">
        <f t="shared" si="30"/>
        <v>0</v>
      </c>
      <c r="G104" s="24">
        <f t="shared" si="30"/>
        <v>0</v>
      </c>
      <c r="H104" s="24">
        <f t="shared" si="30"/>
        <v>0</v>
      </c>
      <c r="I104" s="24">
        <f t="shared" si="30"/>
        <v>0</v>
      </c>
      <c r="J104" s="24">
        <f t="shared" si="30"/>
        <v>0</v>
      </c>
      <c r="K104" s="24">
        <f t="shared" si="30"/>
        <v>0</v>
      </c>
      <c r="L104" s="24">
        <f t="shared" si="30"/>
        <v>0</v>
      </c>
      <c r="M104" s="24">
        <f t="shared" si="30"/>
        <v>0</v>
      </c>
      <c r="N104" s="24">
        <f t="shared" si="30"/>
        <v>0</v>
      </c>
      <c r="O104" s="26"/>
      <c r="P104" s="26"/>
      <c r="Q104" s="26"/>
    </row>
    <row r="105" spans="1:17" hidden="1" x14ac:dyDescent="0.2">
      <c r="A105" s="4">
        <v>3295</v>
      </c>
      <c r="B105" s="3" t="s">
        <v>73</v>
      </c>
      <c r="C105" s="88">
        <f>D105</f>
        <v>0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idden="1" x14ac:dyDescent="0.2">
      <c r="A106" s="4">
        <v>3296</v>
      </c>
      <c r="B106" s="3" t="s">
        <v>74</v>
      </c>
      <c r="C106" s="88">
        <f>D106</f>
        <v>0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x14ac:dyDescent="0.2">
      <c r="A107" s="78">
        <v>34</v>
      </c>
      <c r="B107" s="1" t="s">
        <v>186</v>
      </c>
      <c r="C107" s="87">
        <f>C108</f>
        <v>0</v>
      </c>
      <c r="D107" s="87">
        <f t="shared" ref="D107:O107" si="31">D108</f>
        <v>0</v>
      </c>
      <c r="E107" s="87">
        <f t="shared" si="31"/>
        <v>0</v>
      </c>
      <c r="F107" s="87">
        <f t="shared" si="31"/>
        <v>0</v>
      </c>
      <c r="G107" s="87">
        <f t="shared" si="31"/>
        <v>0</v>
      </c>
      <c r="H107" s="87">
        <f t="shared" si="31"/>
        <v>0</v>
      </c>
      <c r="I107" s="87">
        <f t="shared" si="31"/>
        <v>0</v>
      </c>
      <c r="J107" s="87">
        <f t="shared" si="31"/>
        <v>0</v>
      </c>
      <c r="K107" s="87">
        <f t="shared" si="31"/>
        <v>0</v>
      </c>
      <c r="L107" s="87">
        <f t="shared" si="31"/>
        <v>0</v>
      </c>
      <c r="M107" s="87">
        <f t="shared" si="31"/>
        <v>0</v>
      </c>
      <c r="N107" s="87">
        <f t="shared" si="31"/>
        <v>0</v>
      </c>
      <c r="O107" s="87">
        <f t="shared" si="31"/>
        <v>0</v>
      </c>
      <c r="P107" s="26"/>
      <c r="Q107" s="26"/>
    </row>
    <row r="108" spans="1:17" hidden="1" x14ac:dyDescent="0.2">
      <c r="A108" s="16">
        <v>343</v>
      </c>
      <c r="B108" s="1"/>
      <c r="C108" s="87">
        <f>C109</f>
        <v>0</v>
      </c>
      <c r="D108" s="24">
        <f>D109</f>
        <v>0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idden="1" x14ac:dyDescent="0.2">
      <c r="A109" s="4">
        <v>3433</v>
      </c>
      <c r="B109" s="3" t="s">
        <v>75</v>
      </c>
      <c r="C109" s="88">
        <f>D109</f>
        <v>0</v>
      </c>
      <c r="D109" s="26"/>
      <c r="E109" s="57"/>
      <c r="F109" s="57"/>
      <c r="G109" s="57"/>
      <c r="H109" s="57"/>
      <c r="I109" s="57"/>
      <c r="J109" s="57"/>
      <c r="K109" s="57"/>
      <c r="L109" s="57"/>
      <c r="M109" s="26"/>
      <c r="N109" s="26"/>
      <c r="O109" s="26"/>
      <c r="P109" s="26"/>
      <c r="Q109" s="26"/>
    </row>
    <row r="110" spans="1:17" x14ac:dyDescent="0.2">
      <c r="A110" s="29"/>
      <c r="B110" s="30" t="s">
        <v>48</v>
      </c>
      <c r="C110" s="89">
        <f>C82+C92+C107</f>
        <v>159253</v>
      </c>
      <c r="D110" s="89">
        <f t="shared" ref="D110:P110" si="32">D82+D92+D107</f>
        <v>90331</v>
      </c>
      <c r="E110" s="89">
        <f t="shared" si="32"/>
        <v>0</v>
      </c>
      <c r="F110" s="89">
        <f t="shared" si="32"/>
        <v>52259</v>
      </c>
      <c r="G110" s="89">
        <f t="shared" si="32"/>
        <v>0</v>
      </c>
      <c r="H110" s="89">
        <f t="shared" si="32"/>
        <v>0</v>
      </c>
      <c r="I110" s="89">
        <f t="shared" si="32"/>
        <v>0</v>
      </c>
      <c r="J110" s="89">
        <f t="shared" si="32"/>
        <v>0</v>
      </c>
      <c r="K110" s="89">
        <f t="shared" si="32"/>
        <v>16663</v>
      </c>
      <c r="L110" s="89">
        <f t="shared" si="32"/>
        <v>0</v>
      </c>
      <c r="M110" s="89">
        <f t="shared" si="32"/>
        <v>0</v>
      </c>
      <c r="N110" s="89">
        <f t="shared" si="32"/>
        <v>0</v>
      </c>
      <c r="O110" s="89">
        <f t="shared" si="32"/>
        <v>0</v>
      </c>
      <c r="P110" s="89">
        <f t="shared" si="32"/>
        <v>175000</v>
      </c>
      <c r="Q110" s="89">
        <f t="shared" ref="Q110" si="33">Q82+Q92+Q107</f>
        <v>175000</v>
      </c>
    </row>
    <row r="112" spans="1:17" x14ac:dyDescent="0.2">
      <c r="A112" s="13" t="s">
        <v>172</v>
      </c>
    </row>
    <row r="113" spans="1:17" x14ac:dyDescent="0.2">
      <c r="A113" s="244" t="s">
        <v>174</v>
      </c>
      <c r="B113" s="244"/>
      <c r="C113" s="244"/>
      <c r="D113" s="244"/>
      <c r="E113" s="244"/>
      <c r="F113" s="244"/>
      <c r="G113" s="244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M114" s="17"/>
      <c r="N114" s="17"/>
      <c r="O114" s="78"/>
    </row>
    <row r="115" spans="1:17" ht="38.25" x14ac:dyDescent="0.2">
      <c r="A115" s="20" t="s">
        <v>9</v>
      </c>
      <c r="B115" s="20" t="s">
        <v>10</v>
      </c>
      <c r="C115" s="21" t="s">
        <v>166</v>
      </c>
      <c r="D115" s="21" t="s">
        <v>76</v>
      </c>
      <c r="E115" s="21" t="s">
        <v>77</v>
      </c>
      <c r="F115" s="21" t="s">
        <v>78</v>
      </c>
      <c r="G115" s="21" t="s">
        <v>79</v>
      </c>
      <c r="H115" s="21" t="s">
        <v>80</v>
      </c>
      <c r="I115" s="21" t="s">
        <v>81</v>
      </c>
      <c r="J115" s="21" t="s">
        <v>82</v>
      </c>
      <c r="K115" s="21" t="s">
        <v>83</v>
      </c>
      <c r="L115" s="21" t="s">
        <v>1</v>
      </c>
      <c r="M115" s="21" t="s">
        <v>84</v>
      </c>
      <c r="N115" s="21" t="s">
        <v>85</v>
      </c>
      <c r="O115" s="21" t="s">
        <v>86</v>
      </c>
      <c r="P115" s="21" t="s">
        <v>19</v>
      </c>
      <c r="Q115" s="21" t="s">
        <v>165</v>
      </c>
    </row>
    <row r="116" spans="1:17" x14ac:dyDescent="0.2">
      <c r="A116" s="83">
        <v>31</v>
      </c>
      <c r="B116" s="100" t="s">
        <v>184</v>
      </c>
      <c r="C116" s="96">
        <f>C117+C119</f>
        <v>10936</v>
      </c>
      <c r="D116" s="96">
        <f t="shared" ref="D116:O116" si="34">D117+D119</f>
        <v>0</v>
      </c>
      <c r="E116" s="96">
        <f t="shared" si="34"/>
        <v>0</v>
      </c>
      <c r="F116" s="96">
        <f t="shared" si="34"/>
        <v>0</v>
      </c>
      <c r="G116" s="96">
        <f t="shared" si="34"/>
        <v>9277</v>
      </c>
      <c r="H116" s="96">
        <f t="shared" si="34"/>
        <v>1659</v>
      </c>
      <c r="I116" s="96">
        <f t="shared" si="34"/>
        <v>0</v>
      </c>
      <c r="J116" s="96">
        <f t="shared" si="34"/>
        <v>0</v>
      </c>
      <c r="K116" s="96">
        <f t="shared" si="34"/>
        <v>0</v>
      </c>
      <c r="L116" s="96">
        <f t="shared" si="34"/>
        <v>0</v>
      </c>
      <c r="M116" s="96">
        <f t="shared" si="34"/>
        <v>0</v>
      </c>
      <c r="N116" s="96">
        <f t="shared" si="34"/>
        <v>0</v>
      </c>
      <c r="O116" s="96">
        <f t="shared" si="34"/>
        <v>0</v>
      </c>
      <c r="P116" s="84"/>
      <c r="Q116" s="84"/>
    </row>
    <row r="117" spans="1:17" hidden="1" x14ac:dyDescent="0.2">
      <c r="A117" s="22">
        <v>311</v>
      </c>
      <c r="B117" s="40" t="s">
        <v>87</v>
      </c>
      <c r="C117" s="91">
        <f>C118</f>
        <v>9290</v>
      </c>
      <c r="D117" s="65">
        <f t="shared" ref="D117:N117" si="35">D118</f>
        <v>0</v>
      </c>
      <c r="E117" s="65">
        <f t="shared" si="35"/>
        <v>0</v>
      </c>
      <c r="F117" s="65">
        <f t="shared" si="35"/>
        <v>0</v>
      </c>
      <c r="G117" s="65">
        <f t="shared" si="35"/>
        <v>7963</v>
      </c>
      <c r="H117" s="65">
        <f>H118</f>
        <v>1327</v>
      </c>
      <c r="I117" s="65">
        <f t="shared" si="35"/>
        <v>0</v>
      </c>
      <c r="J117" s="65">
        <f t="shared" si="35"/>
        <v>0</v>
      </c>
      <c r="K117" s="65">
        <f t="shared" si="35"/>
        <v>0</v>
      </c>
      <c r="L117" s="65">
        <f t="shared" si="35"/>
        <v>0</v>
      </c>
      <c r="M117" s="65">
        <f t="shared" si="35"/>
        <v>0</v>
      </c>
      <c r="N117" s="65">
        <f t="shared" si="35"/>
        <v>0</v>
      </c>
      <c r="O117" s="74"/>
      <c r="P117" s="52"/>
      <c r="Q117" s="52"/>
    </row>
    <row r="118" spans="1:17" hidden="1" x14ac:dyDescent="0.2">
      <c r="A118" s="61">
        <v>3111</v>
      </c>
      <c r="B118" s="62" t="s">
        <v>88</v>
      </c>
      <c r="C118" s="92">
        <f>SUM(D118:N118)</f>
        <v>9290</v>
      </c>
      <c r="D118" s="66"/>
      <c r="E118" s="66"/>
      <c r="F118" s="66"/>
      <c r="G118" s="66">
        <v>7963</v>
      </c>
      <c r="H118" s="66">
        <v>1327</v>
      </c>
      <c r="I118" s="66"/>
      <c r="J118" s="66"/>
      <c r="K118" s="66"/>
      <c r="L118" s="66"/>
      <c r="M118" s="66"/>
      <c r="N118" s="66"/>
      <c r="O118" s="74"/>
      <c r="P118" s="52"/>
      <c r="Q118" s="52"/>
    </row>
    <row r="119" spans="1:17" hidden="1" x14ac:dyDescent="0.2">
      <c r="A119" s="22">
        <v>313</v>
      </c>
      <c r="B119" s="40" t="s">
        <v>89</v>
      </c>
      <c r="C119" s="91">
        <f>C120+C121</f>
        <v>1646</v>
      </c>
      <c r="D119" s="65">
        <f t="shared" ref="D119:N119" si="36">D120+D121</f>
        <v>0</v>
      </c>
      <c r="E119" s="65">
        <f t="shared" si="36"/>
        <v>0</v>
      </c>
      <c r="F119" s="65">
        <f t="shared" si="36"/>
        <v>0</v>
      </c>
      <c r="G119" s="65">
        <f t="shared" si="36"/>
        <v>1314</v>
      </c>
      <c r="H119" s="65">
        <f t="shared" si="36"/>
        <v>332</v>
      </c>
      <c r="I119" s="65">
        <f t="shared" si="36"/>
        <v>0</v>
      </c>
      <c r="J119" s="65">
        <f t="shared" si="36"/>
        <v>0</v>
      </c>
      <c r="K119" s="65">
        <f t="shared" si="36"/>
        <v>0</v>
      </c>
      <c r="L119" s="65">
        <f t="shared" si="36"/>
        <v>0</v>
      </c>
      <c r="M119" s="65">
        <f t="shared" si="36"/>
        <v>0</v>
      </c>
      <c r="N119" s="65">
        <f t="shared" si="36"/>
        <v>0</v>
      </c>
      <c r="O119" s="74"/>
      <c r="P119" s="52"/>
      <c r="Q119" s="52"/>
    </row>
    <row r="120" spans="1:17" hidden="1" x14ac:dyDescent="0.2">
      <c r="A120" s="61">
        <v>3132</v>
      </c>
      <c r="B120" s="62" t="s">
        <v>90</v>
      </c>
      <c r="C120" s="92">
        <f>SUM(D120:N120)</f>
        <v>1580</v>
      </c>
      <c r="D120" s="66"/>
      <c r="E120" s="66"/>
      <c r="F120" s="66"/>
      <c r="G120" s="66">
        <v>1314</v>
      </c>
      <c r="H120" s="66">
        <v>266</v>
      </c>
      <c r="I120" s="66"/>
      <c r="J120" s="66"/>
      <c r="K120" s="66"/>
      <c r="L120" s="66"/>
      <c r="M120" s="66"/>
      <c r="N120" s="66"/>
      <c r="O120" s="74"/>
      <c r="P120" s="52"/>
      <c r="Q120" s="52"/>
    </row>
    <row r="121" spans="1:17" hidden="1" x14ac:dyDescent="0.2">
      <c r="A121" s="61">
        <v>3133</v>
      </c>
      <c r="B121" s="62" t="s">
        <v>91</v>
      </c>
      <c r="C121" s="92">
        <f>SUM(D121:N121)</f>
        <v>66</v>
      </c>
      <c r="D121" s="66"/>
      <c r="E121" s="66"/>
      <c r="F121" s="66"/>
      <c r="G121" s="66">
        <v>0</v>
      </c>
      <c r="H121" s="66">
        <v>66</v>
      </c>
      <c r="I121" s="66"/>
      <c r="J121" s="66"/>
      <c r="K121" s="66"/>
      <c r="L121" s="66"/>
      <c r="M121" s="66"/>
      <c r="N121" s="66"/>
      <c r="O121" s="74"/>
      <c r="P121" s="52"/>
      <c r="Q121" s="52"/>
    </row>
    <row r="122" spans="1:17" x14ac:dyDescent="0.2">
      <c r="A122" s="60">
        <v>32</v>
      </c>
      <c r="B122" s="100" t="s">
        <v>185</v>
      </c>
      <c r="C122" s="93">
        <f>C123+C127+C131+C135</f>
        <v>1514</v>
      </c>
      <c r="D122" s="93">
        <f t="shared" ref="D122:O122" si="37">D123+D127+D131+D135</f>
        <v>0</v>
      </c>
      <c r="E122" s="93">
        <f t="shared" si="37"/>
        <v>0</v>
      </c>
      <c r="F122" s="93">
        <f t="shared" si="37"/>
        <v>664</v>
      </c>
      <c r="G122" s="93">
        <f t="shared" si="37"/>
        <v>319</v>
      </c>
      <c r="H122" s="93">
        <f t="shared" si="37"/>
        <v>531</v>
      </c>
      <c r="I122" s="93">
        <f t="shared" si="37"/>
        <v>0</v>
      </c>
      <c r="J122" s="93">
        <f t="shared" si="37"/>
        <v>0</v>
      </c>
      <c r="K122" s="93">
        <f t="shared" si="37"/>
        <v>0</v>
      </c>
      <c r="L122" s="93">
        <f t="shared" si="37"/>
        <v>0</v>
      </c>
      <c r="M122" s="93">
        <f t="shared" si="37"/>
        <v>0</v>
      </c>
      <c r="N122" s="93">
        <f t="shared" si="37"/>
        <v>0</v>
      </c>
      <c r="O122" s="93">
        <f t="shared" si="37"/>
        <v>0</v>
      </c>
      <c r="P122" s="52"/>
      <c r="Q122" s="52"/>
    </row>
    <row r="123" spans="1:17" hidden="1" x14ac:dyDescent="0.2">
      <c r="A123" s="22">
        <v>321</v>
      </c>
      <c r="B123" s="40" t="s">
        <v>92</v>
      </c>
      <c r="C123" s="91">
        <f>C124+C125+C126</f>
        <v>319</v>
      </c>
      <c r="D123" s="65">
        <f t="shared" ref="D123:O123" si="38">D124+D125+D126</f>
        <v>0</v>
      </c>
      <c r="E123" s="65">
        <f t="shared" si="38"/>
        <v>0</v>
      </c>
      <c r="F123" s="65">
        <f t="shared" si="38"/>
        <v>0</v>
      </c>
      <c r="G123" s="65">
        <f t="shared" si="38"/>
        <v>319</v>
      </c>
      <c r="H123" s="65">
        <f t="shared" si="38"/>
        <v>0</v>
      </c>
      <c r="I123" s="65">
        <f t="shared" si="38"/>
        <v>0</v>
      </c>
      <c r="J123" s="65">
        <f t="shared" si="38"/>
        <v>0</v>
      </c>
      <c r="K123" s="65">
        <f t="shared" si="38"/>
        <v>0</v>
      </c>
      <c r="L123" s="65">
        <f>L124+L125+L126</f>
        <v>0</v>
      </c>
      <c r="M123" s="65">
        <f t="shared" si="38"/>
        <v>0</v>
      </c>
      <c r="N123" s="65">
        <f t="shared" si="38"/>
        <v>0</v>
      </c>
      <c r="O123" s="65">
        <f t="shared" si="38"/>
        <v>0</v>
      </c>
      <c r="P123" s="24"/>
      <c r="Q123" s="24"/>
    </row>
    <row r="124" spans="1:17" hidden="1" x14ac:dyDescent="0.2">
      <c r="A124" s="4">
        <v>3211</v>
      </c>
      <c r="B124" s="41" t="s">
        <v>93</v>
      </c>
      <c r="C124" s="92">
        <f>SUM(D124:N124)</f>
        <v>0</v>
      </c>
      <c r="D124" s="38"/>
      <c r="E124" s="38"/>
      <c r="F124" s="38">
        <v>0</v>
      </c>
      <c r="G124" s="38">
        <v>0</v>
      </c>
      <c r="H124" s="38"/>
      <c r="I124" s="38"/>
      <c r="J124" s="38"/>
      <c r="K124" s="38"/>
      <c r="L124" s="38"/>
      <c r="M124" s="38"/>
      <c r="N124" s="38"/>
      <c r="O124" s="65"/>
      <c r="P124" s="24"/>
      <c r="Q124" s="24"/>
    </row>
    <row r="125" spans="1:17" hidden="1" x14ac:dyDescent="0.2">
      <c r="A125" s="4">
        <v>3212</v>
      </c>
      <c r="B125" s="41" t="s">
        <v>94</v>
      </c>
      <c r="C125" s="92">
        <f>SUM(D125:N125)</f>
        <v>319</v>
      </c>
      <c r="D125" s="38"/>
      <c r="E125" s="38"/>
      <c r="F125" s="38"/>
      <c r="G125" s="38">
        <v>319</v>
      </c>
      <c r="H125" s="38"/>
      <c r="I125" s="38"/>
      <c r="J125" s="38"/>
      <c r="K125" s="38"/>
      <c r="L125" s="38"/>
      <c r="M125" s="38"/>
      <c r="N125" s="38"/>
      <c r="O125" s="65"/>
      <c r="P125" s="24"/>
      <c r="Q125" s="24"/>
    </row>
    <row r="126" spans="1:17" hidden="1" x14ac:dyDescent="0.2">
      <c r="A126" s="4">
        <v>3214</v>
      </c>
      <c r="B126" s="41" t="s">
        <v>95</v>
      </c>
      <c r="C126" s="92">
        <f>SUM(D126:N126)</f>
        <v>0</v>
      </c>
      <c r="D126" s="38"/>
      <c r="E126" s="38"/>
      <c r="F126" s="38">
        <v>0</v>
      </c>
      <c r="G126" s="38"/>
      <c r="H126" s="38"/>
      <c r="I126" s="38"/>
      <c r="J126" s="38"/>
      <c r="K126" s="38"/>
      <c r="L126" s="38"/>
      <c r="M126" s="38"/>
      <c r="N126" s="38"/>
      <c r="O126" s="65"/>
      <c r="P126" s="24"/>
      <c r="Q126" s="24"/>
    </row>
    <row r="127" spans="1:17" hidden="1" x14ac:dyDescent="0.2">
      <c r="A127" s="16">
        <v>322</v>
      </c>
      <c r="B127" s="34" t="s">
        <v>96</v>
      </c>
      <c r="C127" s="93">
        <f>SUM(C128:C130)</f>
        <v>664</v>
      </c>
      <c r="D127" s="63">
        <f t="shared" ref="D127:N127" si="39">SUM(D128:D130)</f>
        <v>0</v>
      </c>
      <c r="E127" s="63">
        <f t="shared" si="39"/>
        <v>0</v>
      </c>
      <c r="F127" s="63">
        <f t="shared" si="39"/>
        <v>664</v>
      </c>
      <c r="G127" s="63">
        <f t="shared" si="39"/>
        <v>0</v>
      </c>
      <c r="H127" s="63">
        <f t="shared" si="39"/>
        <v>0</v>
      </c>
      <c r="I127" s="63">
        <f t="shared" si="39"/>
        <v>0</v>
      </c>
      <c r="J127" s="63">
        <f t="shared" si="39"/>
        <v>0</v>
      </c>
      <c r="K127" s="63">
        <f t="shared" si="39"/>
        <v>0</v>
      </c>
      <c r="L127" s="63">
        <f t="shared" si="39"/>
        <v>0</v>
      </c>
      <c r="M127" s="63">
        <f t="shared" si="39"/>
        <v>0</v>
      </c>
      <c r="N127" s="63">
        <f t="shared" si="39"/>
        <v>0</v>
      </c>
      <c r="O127" s="65"/>
      <c r="P127" s="24"/>
      <c r="Q127" s="24"/>
    </row>
    <row r="128" spans="1:17" hidden="1" x14ac:dyDescent="0.2">
      <c r="A128" s="4">
        <v>3221</v>
      </c>
      <c r="B128" s="41" t="s">
        <v>97</v>
      </c>
      <c r="C128" s="92">
        <f>SUM(D128:N128)</f>
        <v>664</v>
      </c>
      <c r="D128" s="38"/>
      <c r="E128" s="38">
        <v>0</v>
      </c>
      <c r="F128" s="38">
        <v>664</v>
      </c>
      <c r="G128" s="38">
        <v>0</v>
      </c>
      <c r="H128" s="38">
        <v>0</v>
      </c>
      <c r="I128" s="38"/>
      <c r="J128" s="38"/>
      <c r="K128" s="38"/>
      <c r="L128" s="38"/>
      <c r="M128" s="38"/>
      <c r="N128" s="38"/>
      <c r="O128" s="65"/>
      <c r="P128" s="24"/>
      <c r="Q128" s="24"/>
    </row>
    <row r="129" spans="1:17" hidden="1" x14ac:dyDescent="0.2">
      <c r="A129" s="4">
        <v>3222</v>
      </c>
      <c r="B129" s="41" t="s">
        <v>24</v>
      </c>
      <c r="C129" s="92">
        <f>SUM(D129:N129)</f>
        <v>0</v>
      </c>
      <c r="D129" s="38"/>
      <c r="E129" s="38"/>
      <c r="F129" s="38"/>
      <c r="G129" s="38"/>
      <c r="H129" s="38">
        <v>0</v>
      </c>
      <c r="I129" s="38"/>
      <c r="J129" s="38"/>
      <c r="K129" s="38">
        <v>0</v>
      </c>
      <c r="L129" s="38"/>
      <c r="M129" s="38"/>
      <c r="N129" s="38"/>
      <c r="O129" s="65"/>
      <c r="P129" s="24"/>
      <c r="Q129" s="24"/>
    </row>
    <row r="130" spans="1:17" hidden="1" x14ac:dyDescent="0.2">
      <c r="A130" s="4">
        <v>3225</v>
      </c>
      <c r="B130" s="41" t="s">
        <v>98</v>
      </c>
      <c r="C130" s="92">
        <f>SUM(D130:N130)</f>
        <v>0</v>
      </c>
      <c r="D130" s="38"/>
      <c r="E130" s="38"/>
      <c r="F130" s="38">
        <v>0</v>
      </c>
      <c r="G130" s="38"/>
      <c r="H130" s="38">
        <v>0</v>
      </c>
      <c r="I130" s="38"/>
      <c r="J130" s="38"/>
      <c r="K130" s="38"/>
      <c r="L130" s="38"/>
      <c r="M130" s="38"/>
      <c r="N130" s="38"/>
      <c r="O130" s="65"/>
      <c r="P130" s="24"/>
      <c r="Q130" s="24"/>
    </row>
    <row r="131" spans="1:17" hidden="1" x14ac:dyDescent="0.2">
      <c r="A131" s="16">
        <v>323</v>
      </c>
      <c r="B131" s="34" t="s">
        <v>99</v>
      </c>
      <c r="C131" s="93">
        <f>SUM(C132:C134)</f>
        <v>0</v>
      </c>
      <c r="D131" s="63">
        <f t="shared" ref="D131:N131" si="40">SUM(D132:D134)</f>
        <v>0</v>
      </c>
      <c r="E131" s="63">
        <f t="shared" si="40"/>
        <v>0</v>
      </c>
      <c r="F131" s="63">
        <f t="shared" si="40"/>
        <v>0</v>
      </c>
      <c r="G131" s="63">
        <f t="shared" si="40"/>
        <v>0</v>
      </c>
      <c r="H131" s="63">
        <f t="shared" si="40"/>
        <v>0</v>
      </c>
      <c r="I131" s="63">
        <f t="shared" si="40"/>
        <v>0</v>
      </c>
      <c r="J131" s="63">
        <f t="shared" si="40"/>
        <v>0</v>
      </c>
      <c r="K131" s="63">
        <f t="shared" si="40"/>
        <v>0</v>
      </c>
      <c r="L131" s="63">
        <f t="shared" si="40"/>
        <v>0</v>
      </c>
      <c r="M131" s="63">
        <f t="shared" si="40"/>
        <v>0</v>
      </c>
      <c r="N131" s="63">
        <f t="shared" si="40"/>
        <v>0</v>
      </c>
      <c r="O131" s="65"/>
      <c r="P131" s="24"/>
      <c r="Q131" s="24"/>
    </row>
    <row r="132" spans="1:17" hidden="1" x14ac:dyDescent="0.2">
      <c r="A132" s="4">
        <v>3232</v>
      </c>
      <c r="B132" s="27" t="s">
        <v>100</v>
      </c>
      <c r="C132" s="92">
        <f>SUM(D132:N132)</f>
        <v>0</v>
      </c>
      <c r="D132" s="38"/>
      <c r="E132" s="38">
        <v>0</v>
      </c>
      <c r="F132" s="38">
        <v>0</v>
      </c>
      <c r="G132" s="38"/>
      <c r="H132" s="38">
        <v>0</v>
      </c>
      <c r="I132" s="38"/>
      <c r="J132" s="38"/>
      <c r="K132" s="38"/>
      <c r="L132" s="38"/>
      <c r="M132" s="38"/>
      <c r="N132" s="38">
        <v>0</v>
      </c>
      <c r="O132" s="65"/>
      <c r="P132" s="24"/>
      <c r="Q132" s="24"/>
    </row>
    <row r="133" spans="1:17" hidden="1" x14ac:dyDescent="0.2">
      <c r="A133" s="4">
        <v>3233</v>
      </c>
      <c r="B133" s="50" t="s">
        <v>101</v>
      </c>
      <c r="C133" s="92">
        <f>I133</f>
        <v>0</v>
      </c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65"/>
      <c r="P133" s="24"/>
      <c r="Q133" s="24"/>
    </row>
    <row r="134" spans="1:17" hidden="1" x14ac:dyDescent="0.2">
      <c r="A134" s="4">
        <v>3235</v>
      </c>
      <c r="B134" s="41" t="s">
        <v>102</v>
      </c>
      <c r="C134" s="92">
        <f>SUM(D134:N134)</f>
        <v>0</v>
      </c>
      <c r="D134" s="38"/>
      <c r="E134" s="38"/>
      <c r="F134" s="38">
        <v>0</v>
      </c>
      <c r="G134" s="38"/>
      <c r="H134" s="38">
        <v>0</v>
      </c>
      <c r="I134" s="38"/>
      <c r="J134" s="38"/>
      <c r="K134" s="38"/>
      <c r="L134" s="38"/>
      <c r="M134" s="38"/>
      <c r="N134" s="38"/>
      <c r="O134" s="65"/>
      <c r="P134" s="24"/>
      <c r="Q134" s="24"/>
    </row>
    <row r="135" spans="1:17" hidden="1" x14ac:dyDescent="0.2">
      <c r="A135" s="16">
        <v>329</v>
      </c>
      <c r="B135" s="34" t="s">
        <v>103</v>
      </c>
      <c r="C135" s="93">
        <f>SUM(C136:C138)</f>
        <v>531</v>
      </c>
      <c r="D135" s="63">
        <f t="shared" ref="D135:N135" si="41">SUM(D136:D138)</f>
        <v>0</v>
      </c>
      <c r="E135" s="63">
        <f t="shared" si="41"/>
        <v>0</v>
      </c>
      <c r="F135" s="63">
        <f t="shared" si="41"/>
        <v>0</v>
      </c>
      <c r="G135" s="63">
        <f t="shared" si="41"/>
        <v>0</v>
      </c>
      <c r="H135" s="63">
        <f t="shared" si="41"/>
        <v>531</v>
      </c>
      <c r="I135" s="63">
        <f t="shared" si="41"/>
        <v>0</v>
      </c>
      <c r="J135" s="63">
        <f t="shared" si="41"/>
        <v>0</v>
      </c>
      <c r="K135" s="63">
        <f t="shared" si="41"/>
        <v>0</v>
      </c>
      <c r="L135" s="63">
        <f t="shared" si="41"/>
        <v>0</v>
      </c>
      <c r="M135" s="63">
        <f t="shared" si="41"/>
        <v>0</v>
      </c>
      <c r="N135" s="63">
        <f t="shared" si="41"/>
        <v>0</v>
      </c>
      <c r="O135" s="65"/>
      <c r="P135" s="24"/>
      <c r="Q135" s="24"/>
    </row>
    <row r="136" spans="1:17" hidden="1" x14ac:dyDescent="0.2">
      <c r="A136" s="4">
        <v>3295</v>
      </c>
      <c r="B136" s="41" t="s">
        <v>104</v>
      </c>
      <c r="C136" s="92">
        <f>SUM(D136:N136)</f>
        <v>0</v>
      </c>
      <c r="D136" s="66"/>
      <c r="E136" s="66"/>
      <c r="F136" s="66"/>
      <c r="G136" s="66">
        <v>0</v>
      </c>
      <c r="H136" s="66">
        <v>0</v>
      </c>
      <c r="I136" s="66"/>
      <c r="J136" s="66"/>
      <c r="K136" s="66"/>
      <c r="L136" s="66"/>
      <c r="M136" s="66"/>
      <c r="N136" s="66"/>
      <c r="O136" s="65"/>
      <c r="P136" s="24"/>
      <c r="Q136" s="24"/>
    </row>
    <row r="137" spans="1:17" hidden="1" x14ac:dyDescent="0.2">
      <c r="A137" s="4">
        <v>3296</v>
      </c>
      <c r="B137" s="41" t="s">
        <v>105</v>
      </c>
      <c r="C137" s="92">
        <f>SUM(D137:N137)</f>
        <v>531</v>
      </c>
      <c r="D137" s="66"/>
      <c r="E137" s="66"/>
      <c r="F137" s="66"/>
      <c r="G137" s="66">
        <v>0</v>
      </c>
      <c r="H137" s="66">
        <v>531</v>
      </c>
      <c r="I137" s="66"/>
      <c r="J137" s="66"/>
      <c r="K137" s="66"/>
      <c r="L137" s="66"/>
      <c r="M137" s="66"/>
      <c r="N137" s="66"/>
      <c r="O137" s="38"/>
      <c r="P137" s="24"/>
      <c r="Q137" s="24"/>
    </row>
    <row r="138" spans="1:17" hidden="1" x14ac:dyDescent="0.2">
      <c r="A138" s="4">
        <v>3299</v>
      </c>
      <c r="B138" s="41" t="s">
        <v>106</v>
      </c>
      <c r="C138" s="92">
        <f>SUM(D138:N138)</f>
        <v>0</v>
      </c>
      <c r="D138" s="64"/>
      <c r="E138" s="64"/>
      <c r="F138" s="64"/>
      <c r="G138" s="64"/>
      <c r="H138" s="64">
        <v>0</v>
      </c>
      <c r="I138" s="64"/>
      <c r="J138" s="64"/>
      <c r="K138" s="64"/>
      <c r="L138" s="64"/>
      <c r="M138" s="64"/>
      <c r="N138" s="64"/>
      <c r="O138" s="65"/>
      <c r="P138" s="24"/>
      <c r="Q138" s="24"/>
    </row>
    <row r="139" spans="1:17" x14ac:dyDescent="0.2">
      <c r="A139" s="78">
        <v>34</v>
      </c>
      <c r="B139" s="79" t="s">
        <v>186</v>
      </c>
      <c r="C139" s="93">
        <f>C140</f>
        <v>199</v>
      </c>
      <c r="D139" s="93">
        <f t="shared" ref="D139:O139" si="42">D140</f>
        <v>0</v>
      </c>
      <c r="E139" s="93">
        <f t="shared" si="42"/>
        <v>0</v>
      </c>
      <c r="F139" s="93">
        <f t="shared" si="42"/>
        <v>0</v>
      </c>
      <c r="G139" s="93">
        <f t="shared" si="42"/>
        <v>0</v>
      </c>
      <c r="H139" s="93">
        <f t="shared" si="42"/>
        <v>199</v>
      </c>
      <c r="I139" s="93">
        <f t="shared" si="42"/>
        <v>0</v>
      </c>
      <c r="J139" s="93">
        <f t="shared" si="42"/>
        <v>0</v>
      </c>
      <c r="K139" s="93">
        <f t="shared" si="42"/>
        <v>0</v>
      </c>
      <c r="L139" s="93">
        <f t="shared" si="42"/>
        <v>0</v>
      </c>
      <c r="M139" s="93">
        <f t="shared" si="42"/>
        <v>0</v>
      </c>
      <c r="N139" s="93">
        <f t="shared" si="42"/>
        <v>0</v>
      </c>
      <c r="O139" s="93">
        <f t="shared" si="42"/>
        <v>0</v>
      </c>
      <c r="P139" s="24"/>
      <c r="Q139" s="24"/>
    </row>
    <row r="140" spans="1:17" hidden="1" x14ac:dyDescent="0.2">
      <c r="A140" s="16">
        <v>343</v>
      </c>
      <c r="B140" s="34"/>
      <c r="C140" s="93">
        <f>SUM(C141)</f>
        <v>199</v>
      </c>
      <c r="D140" s="63">
        <f t="shared" ref="D140:N140" si="43">SUM(D141)</f>
        <v>0</v>
      </c>
      <c r="E140" s="63">
        <f t="shared" si="43"/>
        <v>0</v>
      </c>
      <c r="F140" s="63">
        <f t="shared" si="43"/>
        <v>0</v>
      </c>
      <c r="G140" s="63">
        <f t="shared" si="43"/>
        <v>0</v>
      </c>
      <c r="H140" s="63">
        <f t="shared" si="43"/>
        <v>199</v>
      </c>
      <c r="I140" s="63">
        <f t="shared" si="43"/>
        <v>0</v>
      </c>
      <c r="J140" s="63">
        <f t="shared" si="43"/>
        <v>0</v>
      </c>
      <c r="K140" s="63">
        <f t="shared" si="43"/>
        <v>0</v>
      </c>
      <c r="L140" s="63">
        <f t="shared" si="43"/>
        <v>0</v>
      </c>
      <c r="M140" s="63">
        <f t="shared" si="43"/>
        <v>0</v>
      </c>
      <c r="N140" s="63">
        <f t="shared" si="43"/>
        <v>0</v>
      </c>
      <c r="O140" s="65"/>
      <c r="P140" s="24"/>
      <c r="Q140" s="24"/>
    </row>
    <row r="141" spans="1:17" hidden="1" x14ac:dyDescent="0.2">
      <c r="A141" s="4">
        <v>3433</v>
      </c>
      <c r="B141" s="41" t="s">
        <v>75</v>
      </c>
      <c r="C141" s="92">
        <f>SUM(D141:N141)</f>
        <v>199</v>
      </c>
      <c r="D141" s="38"/>
      <c r="E141" s="38"/>
      <c r="F141" s="38"/>
      <c r="G141" s="38"/>
      <c r="H141" s="38">
        <v>199</v>
      </c>
      <c r="I141" s="38"/>
      <c r="J141" s="38"/>
      <c r="K141" s="38"/>
      <c r="L141" s="38"/>
      <c r="M141" s="38"/>
      <c r="N141" s="38"/>
      <c r="O141" s="65"/>
      <c r="P141" s="24"/>
      <c r="Q141" s="24"/>
    </row>
    <row r="142" spans="1:17" x14ac:dyDescent="0.2">
      <c r="A142" s="78">
        <v>42</v>
      </c>
      <c r="B142" s="28" t="s">
        <v>187</v>
      </c>
      <c r="C142" s="93">
        <f>C143</f>
        <v>5309</v>
      </c>
      <c r="D142" s="93">
        <f t="shared" ref="D142:O142" si="44">D143</f>
        <v>0</v>
      </c>
      <c r="E142" s="93">
        <f t="shared" si="44"/>
        <v>0</v>
      </c>
      <c r="F142" s="93">
        <f t="shared" si="44"/>
        <v>5309</v>
      </c>
      <c r="G142" s="93">
        <f t="shared" si="44"/>
        <v>0</v>
      </c>
      <c r="H142" s="93">
        <f t="shared" si="44"/>
        <v>0</v>
      </c>
      <c r="I142" s="93">
        <f t="shared" si="44"/>
        <v>0</v>
      </c>
      <c r="J142" s="93">
        <f t="shared" si="44"/>
        <v>0</v>
      </c>
      <c r="K142" s="93">
        <f t="shared" si="44"/>
        <v>0</v>
      </c>
      <c r="L142" s="93">
        <f t="shared" si="44"/>
        <v>0</v>
      </c>
      <c r="M142" s="93">
        <f t="shared" si="44"/>
        <v>0</v>
      </c>
      <c r="N142" s="93">
        <f t="shared" si="44"/>
        <v>0</v>
      </c>
      <c r="O142" s="93">
        <f t="shared" si="44"/>
        <v>0</v>
      </c>
      <c r="P142" s="24"/>
      <c r="Q142" s="24"/>
    </row>
    <row r="143" spans="1:17" hidden="1" x14ac:dyDescent="0.2">
      <c r="A143" s="16">
        <v>422</v>
      </c>
      <c r="B143" s="34" t="s">
        <v>107</v>
      </c>
      <c r="C143" s="93">
        <f>SUM(C144:C146)</f>
        <v>5309</v>
      </c>
      <c r="D143" s="63">
        <f t="shared" ref="D143:N143" si="45">SUM(D144:D146)</f>
        <v>0</v>
      </c>
      <c r="E143" s="63">
        <f t="shared" si="45"/>
        <v>0</v>
      </c>
      <c r="F143" s="63">
        <f>SUM(F144:F146)</f>
        <v>5309</v>
      </c>
      <c r="G143" s="63">
        <f t="shared" si="45"/>
        <v>0</v>
      </c>
      <c r="H143" s="63">
        <f t="shared" si="45"/>
        <v>0</v>
      </c>
      <c r="I143" s="63">
        <f t="shared" si="45"/>
        <v>0</v>
      </c>
      <c r="J143" s="63">
        <f t="shared" si="45"/>
        <v>0</v>
      </c>
      <c r="K143" s="63">
        <f t="shared" si="45"/>
        <v>0</v>
      </c>
      <c r="L143" s="63">
        <f t="shared" si="45"/>
        <v>0</v>
      </c>
      <c r="M143" s="63">
        <f t="shared" si="45"/>
        <v>0</v>
      </c>
      <c r="N143" s="63">
        <f t="shared" si="45"/>
        <v>0</v>
      </c>
      <c r="O143" s="65"/>
      <c r="P143" s="24"/>
      <c r="Q143" s="24"/>
    </row>
    <row r="144" spans="1:17" hidden="1" x14ac:dyDescent="0.2">
      <c r="A144" s="4">
        <v>4221</v>
      </c>
      <c r="B144" s="41" t="s">
        <v>108</v>
      </c>
      <c r="C144" s="92">
        <f>SUM(D144:N144)</f>
        <v>2654</v>
      </c>
      <c r="D144" s="38"/>
      <c r="E144" s="38"/>
      <c r="F144" s="38">
        <v>2654</v>
      </c>
      <c r="G144" s="38"/>
      <c r="H144" s="38"/>
      <c r="I144" s="38"/>
      <c r="J144" s="38"/>
      <c r="K144" s="38"/>
      <c r="L144" s="38"/>
      <c r="M144" s="38"/>
      <c r="N144" s="38"/>
      <c r="O144" s="65"/>
      <c r="P144" s="24"/>
      <c r="Q144" s="24"/>
    </row>
    <row r="145" spans="1:17" hidden="1" x14ac:dyDescent="0.2">
      <c r="A145" s="4">
        <v>4223</v>
      </c>
      <c r="B145" s="6" t="s">
        <v>162</v>
      </c>
      <c r="C145" s="92">
        <f>SUM(D145:N145)</f>
        <v>2655</v>
      </c>
      <c r="D145" s="38"/>
      <c r="E145" s="38"/>
      <c r="F145" s="38">
        <v>2655</v>
      </c>
      <c r="G145" s="38"/>
      <c r="H145" s="38"/>
      <c r="I145" s="38"/>
      <c r="J145" s="38"/>
      <c r="K145" s="38"/>
      <c r="L145" s="38"/>
      <c r="M145" s="38"/>
      <c r="N145" s="38"/>
      <c r="O145" s="65"/>
      <c r="P145" s="24"/>
      <c r="Q145" s="24"/>
    </row>
    <row r="146" spans="1:17" x14ac:dyDescent="0.2">
      <c r="A146" s="6"/>
      <c r="B146" s="6"/>
      <c r="C146" s="9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7" x14ac:dyDescent="0.2">
      <c r="A147" s="29"/>
      <c r="B147" s="30" t="s">
        <v>48</v>
      </c>
      <c r="C147" s="95">
        <f>C116+C122+C139+C142</f>
        <v>17958</v>
      </c>
      <c r="D147" s="95">
        <f t="shared" ref="D147:O147" si="46">D116+D122+D139+D142</f>
        <v>0</v>
      </c>
      <c r="E147" s="95">
        <f t="shared" si="46"/>
        <v>0</v>
      </c>
      <c r="F147" s="95">
        <f t="shared" si="46"/>
        <v>5973</v>
      </c>
      <c r="G147" s="95">
        <f t="shared" si="46"/>
        <v>9596</v>
      </c>
      <c r="H147" s="95">
        <f t="shared" si="46"/>
        <v>2389</v>
      </c>
      <c r="I147" s="95">
        <f t="shared" si="46"/>
        <v>0</v>
      </c>
      <c r="J147" s="95">
        <f t="shared" si="46"/>
        <v>0</v>
      </c>
      <c r="K147" s="95">
        <f t="shared" si="46"/>
        <v>0</v>
      </c>
      <c r="L147" s="95">
        <f t="shared" si="46"/>
        <v>0</v>
      </c>
      <c r="M147" s="95">
        <f t="shared" si="46"/>
        <v>0</v>
      </c>
      <c r="N147" s="95">
        <f t="shared" si="46"/>
        <v>0</v>
      </c>
      <c r="O147" s="95">
        <f t="shared" si="46"/>
        <v>0</v>
      </c>
      <c r="P147" s="31">
        <f>SUM(P123+P143)</f>
        <v>0</v>
      </c>
      <c r="Q147" s="31">
        <f>SUM(Q123+Q143)</f>
        <v>0</v>
      </c>
    </row>
    <row r="148" spans="1:17" x14ac:dyDescent="0.2">
      <c r="A148" s="6"/>
      <c r="B148" s="6"/>
      <c r="D148" s="6"/>
    </row>
    <row r="149" spans="1:17" x14ac:dyDescent="0.2">
      <c r="A149" s="13" t="s">
        <v>172</v>
      </c>
      <c r="J149" s="34"/>
      <c r="K149" s="34"/>
    </row>
    <row r="150" spans="1:17" x14ac:dyDescent="0.2">
      <c r="A150" s="244" t="s">
        <v>175</v>
      </c>
      <c r="B150" s="244"/>
      <c r="C150" s="244"/>
      <c r="D150" s="244"/>
      <c r="E150" s="244"/>
      <c r="F150" s="244"/>
      <c r="G150" s="244"/>
      <c r="H150" s="244"/>
      <c r="I150" s="244"/>
      <c r="J150" s="14"/>
      <c r="K150" s="14"/>
      <c r="L150" s="14"/>
      <c r="M150" s="14"/>
      <c r="N150" s="14"/>
      <c r="O150" s="14"/>
    </row>
    <row r="151" spans="1:17" x14ac:dyDescent="0.2">
      <c r="A151" s="17"/>
      <c r="B151" s="17"/>
      <c r="C151" s="17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78"/>
      <c r="P151" s="45"/>
      <c r="Q151" s="45"/>
    </row>
    <row r="152" spans="1:17" x14ac:dyDescent="0.2">
      <c r="A152" s="17"/>
      <c r="B152" s="17"/>
      <c r="C152" s="17"/>
      <c r="D152" s="17"/>
      <c r="E152" s="17"/>
      <c r="F152" s="17"/>
      <c r="H152" s="248" t="s">
        <v>109</v>
      </c>
      <c r="I152" s="249"/>
      <c r="J152" s="249"/>
      <c r="K152" s="250"/>
      <c r="L152" s="17"/>
      <c r="M152" s="17"/>
      <c r="N152" s="17"/>
      <c r="O152" s="17"/>
      <c r="P152" s="17"/>
      <c r="Q152" s="17"/>
    </row>
    <row r="153" spans="1:17" s="12" customFormat="1" ht="38.25" x14ac:dyDescent="0.2">
      <c r="A153" s="20">
        <v>80</v>
      </c>
      <c r="B153" s="20" t="s">
        <v>10</v>
      </c>
      <c r="C153" s="21" t="s">
        <v>166</v>
      </c>
      <c r="D153" s="75" t="s">
        <v>76</v>
      </c>
      <c r="E153" s="75" t="s">
        <v>77</v>
      </c>
      <c r="F153" s="75" t="s">
        <v>78</v>
      </c>
      <c r="G153" s="75" t="s">
        <v>79</v>
      </c>
      <c r="H153" s="75" t="s">
        <v>80</v>
      </c>
      <c r="I153" s="75" t="s">
        <v>81</v>
      </c>
      <c r="J153" s="75" t="s">
        <v>82</v>
      </c>
      <c r="K153" s="75" t="s">
        <v>83</v>
      </c>
      <c r="L153" s="75" t="s">
        <v>1</v>
      </c>
      <c r="M153" s="75" t="s">
        <v>84</v>
      </c>
      <c r="N153" s="75" t="s">
        <v>85</v>
      </c>
      <c r="O153" s="75" t="s">
        <v>86</v>
      </c>
      <c r="P153" s="21" t="s">
        <v>19</v>
      </c>
      <c r="Q153" s="21" t="s">
        <v>165</v>
      </c>
    </row>
    <row r="154" spans="1:17" s="12" customFormat="1" x14ac:dyDescent="0.2">
      <c r="A154" s="83">
        <v>31</v>
      </c>
      <c r="B154" s="100" t="s">
        <v>184</v>
      </c>
      <c r="C154" s="85">
        <f>C155+C157+C159</f>
        <v>21686</v>
      </c>
      <c r="D154" s="85">
        <f t="shared" ref="D154:O154" si="47">D155+D157+D159</f>
        <v>0</v>
      </c>
      <c r="E154" s="85">
        <f t="shared" si="47"/>
        <v>0</v>
      </c>
      <c r="F154" s="85">
        <f t="shared" si="47"/>
        <v>1128</v>
      </c>
      <c r="G154" s="85">
        <f t="shared" si="47"/>
        <v>18555</v>
      </c>
      <c r="H154" s="85">
        <f t="shared" si="47"/>
        <v>2003</v>
      </c>
      <c r="I154" s="85">
        <f t="shared" si="47"/>
        <v>0</v>
      </c>
      <c r="J154" s="85">
        <f t="shared" si="47"/>
        <v>0</v>
      </c>
      <c r="K154" s="85">
        <f t="shared" si="47"/>
        <v>0</v>
      </c>
      <c r="L154" s="85">
        <f t="shared" si="47"/>
        <v>0</v>
      </c>
      <c r="M154" s="85">
        <f t="shared" si="47"/>
        <v>0</v>
      </c>
      <c r="N154" s="85">
        <f t="shared" si="47"/>
        <v>0</v>
      </c>
      <c r="O154" s="85">
        <f t="shared" si="47"/>
        <v>0</v>
      </c>
      <c r="P154" s="85">
        <v>22000</v>
      </c>
      <c r="Q154" s="85">
        <v>22000</v>
      </c>
    </row>
    <row r="155" spans="1:17" hidden="1" x14ac:dyDescent="0.2">
      <c r="A155" s="35">
        <v>311</v>
      </c>
      <c r="B155" s="35"/>
      <c r="C155" s="36">
        <f>SUM(C156)</f>
        <v>17918</v>
      </c>
      <c r="D155" s="36">
        <f t="shared" ref="D155:O155" si="48">SUM(D156)</f>
        <v>0</v>
      </c>
      <c r="E155" s="36">
        <f t="shared" si="48"/>
        <v>0</v>
      </c>
      <c r="F155" s="36">
        <f t="shared" si="48"/>
        <v>664</v>
      </c>
      <c r="G155" s="36">
        <f t="shared" si="48"/>
        <v>15927</v>
      </c>
      <c r="H155" s="36">
        <f t="shared" si="48"/>
        <v>1327</v>
      </c>
      <c r="I155" s="36">
        <f t="shared" si="48"/>
        <v>0</v>
      </c>
      <c r="J155" s="36">
        <f t="shared" si="48"/>
        <v>0</v>
      </c>
      <c r="K155" s="36">
        <f t="shared" si="48"/>
        <v>0</v>
      </c>
      <c r="L155" s="36">
        <f t="shared" si="48"/>
        <v>0</v>
      </c>
      <c r="M155" s="36">
        <f t="shared" si="48"/>
        <v>0</v>
      </c>
      <c r="N155" s="36">
        <f t="shared" si="48"/>
        <v>0</v>
      </c>
      <c r="O155" s="36">
        <f t="shared" si="48"/>
        <v>0</v>
      </c>
      <c r="P155" s="42"/>
      <c r="Q155" s="42"/>
    </row>
    <row r="156" spans="1:17" hidden="1" x14ac:dyDescent="0.2">
      <c r="A156" s="25">
        <v>3111</v>
      </c>
      <c r="B156" s="27" t="s">
        <v>110</v>
      </c>
      <c r="C156" s="26">
        <f>SUM(D156:O156)</f>
        <v>17918</v>
      </c>
      <c r="D156" s="36"/>
      <c r="E156" s="36"/>
      <c r="F156" s="26">
        <v>664</v>
      </c>
      <c r="G156" s="26">
        <v>15927</v>
      </c>
      <c r="H156" s="26">
        <v>1327</v>
      </c>
      <c r="I156" s="26"/>
      <c r="J156" s="36"/>
      <c r="K156" s="36"/>
      <c r="L156" s="36"/>
      <c r="M156" s="36"/>
      <c r="N156" s="36"/>
      <c r="O156" s="36"/>
      <c r="P156" s="42"/>
      <c r="Q156" s="42"/>
    </row>
    <row r="157" spans="1:17" s="44" customFormat="1" hidden="1" x14ac:dyDescent="0.2">
      <c r="A157" s="22">
        <v>312</v>
      </c>
      <c r="B157" s="28"/>
      <c r="C157" s="24">
        <f>C158</f>
        <v>544</v>
      </c>
      <c r="D157" s="24">
        <f t="shared" ref="D157:O157" si="49">D158</f>
        <v>0</v>
      </c>
      <c r="E157" s="24">
        <f t="shared" si="49"/>
        <v>0</v>
      </c>
      <c r="F157" s="24">
        <f t="shared" si="49"/>
        <v>199</v>
      </c>
      <c r="G157" s="24">
        <f t="shared" si="49"/>
        <v>0</v>
      </c>
      <c r="H157" s="24">
        <f t="shared" si="49"/>
        <v>345</v>
      </c>
      <c r="I157" s="24">
        <f t="shared" si="49"/>
        <v>0</v>
      </c>
      <c r="J157" s="24">
        <f t="shared" si="49"/>
        <v>0</v>
      </c>
      <c r="K157" s="24">
        <f t="shared" si="49"/>
        <v>0</v>
      </c>
      <c r="L157" s="24">
        <f t="shared" si="49"/>
        <v>0</v>
      </c>
      <c r="M157" s="24">
        <f t="shared" si="49"/>
        <v>0</v>
      </c>
      <c r="N157" s="24">
        <f t="shared" si="49"/>
        <v>0</v>
      </c>
      <c r="O157" s="24">
        <f t="shared" si="49"/>
        <v>0</v>
      </c>
      <c r="P157" s="42"/>
      <c r="Q157" s="42"/>
    </row>
    <row r="158" spans="1:17" hidden="1" x14ac:dyDescent="0.2">
      <c r="A158" s="25">
        <v>3121</v>
      </c>
      <c r="B158" s="27" t="s">
        <v>111</v>
      </c>
      <c r="C158" s="26">
        <f>SUM(D158:O158)</f>
        <v>544</v>
      </c>
      <c r="D158" s="26"/>
      <c r="E158" s="26"/>
      <c r="F158" s="26">
        <v>199</v>
      </c>
      <c r="G158" s="26"/>
      <c r="H158" s="26">
        <v>345</v>
      </c>
      <c r="I158" s="26"/>
      <c r="J158" s="26"/>
      <c r="L158" s="26"/>
      <c r="M158" s="26"/>
      <c r="N158" s="26"/>
      <c r="O158" s="26"/>
      <c r="P158" s="26"/>
      <c r="Q158" s="26"/>
    </row>
    <row r="159" spans="1:17" s="44" customFormat="1" hidden="1" x14ac:dyDescent="0.2">
      <c r="A159" s="22">
        <v>313</v>
      </c>
      <c r="B159" s="28"/>
      <c r="C159" s="24">
        <f>SUM(C160:C161)</f>
        <v>3224</v>
      </c>
      <c r="D159" s="24">
        <f t="shared" ref="D159:O159" si="50">SUM(D160:D161)</f>
        <v>0</v>
      </c>
      <c r="E159" s="24">
        <f t="shared" si="50"/>
        <v>0</v>
      </c>
      <c r="F159" s="24">
        <f t="shared" si="50"/>
        <v>265</v>
      </c>
      <c r="G159" s="24">
        <f t="shared" si="50"/>
        <v>2628</v>
      </c>
      <c r="H159" s="24">
        <f t="shared" si="50"/>
        <v>331</v>
      </c>
      <c r="I159" s="24">
        <f t="shared" si="50"/>
        <v>0</v>
      </c>
      <c r="J159" s="24">
        <f t="shared" si="50"/>
        <v>0</v>
      </c>
      <c r="K159" s="24">
        <f t="shared" si="50"/>
        <v>0</v>
      </c>
      <c r="L159" s="24">
        <f t="shared" si="50"/>
        <v>0</v>
      </c>
      <c r="M159" s="24">
        <f t="shared" si="50"/>
        <v>0</v>
      </c>
      <c r="N159" s="24">
        <f t="shared" si="50"/>
        <v>0</v>
      </c>
      <c r="O159" s="24">
        <f t="shared" si="50"/>
        <v>0</v>
      </c>
      <c r="P159" s="26"/>
      <c r="Q159" s="26"/>
    </row>
    <row r="160" spans="1:17" hidden="1" x14ac:dyDescent="0.2">
      <c r="A160" s="25">
        <v>3132</v>
      </c>
      <c r="B160" s="2" t="s">
        <v>112</v>
      </c>
      <c r="C160" s="26">
        <f>SUM(D160:O160)</f>
        <v>3158</v>
      </c>
      <c r="D160" s="26"/>
      <c r="E160" s="26"/>
      <c r="F160" s="26">
        <v>265</v>
      </c>
      <c r="G160" s="81">
        <v>2628</v>
      </c>
      <c r="H160" s="26">
        <v>265</v>
      </c>
      <c r="I160" s="26"/>
      <c r="J160" s="26"/>
      <c r="L160" s="26"/>
      <c r="M160" s="26"/>
      <c r="N160" s="26"/>
      <c r="O160" s="26"/>
      <c r="P160" s="26"/>
      <c r="Q160" s="26"/>
    </row>
    <row r="161" spans="1:17" hidden="1" x14ac:dyDescent="0.2">
      <c r="A161" s="25">
        <v>3133</v>
      </c>
      <c r="B161" s="27" t="s">
        <v>113</v>
      </c>
      <c r="C161" s="26">
        <f>SUM(D161:O161)</f>
        <v>66</v>
      </c>
      <c r="D161" s="26"/>
      <c r="E161" s="26"/>
      <c r="F161" s="26"/>
      <c r="G161" s="26"/>
      <c r="H161" s="26">
        <v>66</v>
      </c>
      <c r="I161" s="26"/>
      <c r="J161" s="26"/>
      <c r="L161" s="26"/>
      <c r="M161" s="26"/>
      <c r="N161" s="26"/>
      <c r="O161" s="26"/>
      <c r="P161" s="26"/>
      <c r="Q161" s="26"/>
    </row>
    <row r="162" spans="1:17" x14ac:dyDescent="0.2">
      <c r="A162" s="97">
        <v>32</v>
      </c>
      <c r="B162" s="100" t="s">
        <v>185</v>
      </c>
      <c r="C162" s="87">
        <f>C163+C168+C175+C185+C187</f>
        <v>51243</v>
      </c>
      <c r="D162" s="87">
        <f t="shared" ref="D162:O162" si="51">D163+D168+D175+D185+D187</f>
        <v>1113</v>
      </c>
      <c r="E162" s="87">
        <f t="shared" si="51"/>
        <v>3596</v>
      </c>
      <c r="F162" s="87">
        <f t="shared" si="51"/>
        <v>38667</v>
      </c>
      <c r="G162" s="87">
        <f t="shared" si="51"/>
        <v>637</v>
      </c>
      <c r="H162" s="87">
        <f t="shared" si="51"/>
        <v>2788</v>
      </c>
      <c r="I162" s="87">
        <f t="shared" si="51"/>
        <v>3181</v>
      </c>
      <c r="J162" s="87">
        <f t="shared" si="51"/>
        <v>0</v>
      </c>
      <c r="K162" s="87">
        <f t="shared" si="51"/>
        <v>0</v>
      </c>
      <c r="L162" s="87">
        <f t="shared" si="51"/>
        <v>0</v>
      </c>
      <c r="M162" s="87">
        <f t="shared" si="51"/>
        <v>0</v>
      </c>
      <c r="N162" s="87">
        <f t="shared" si="51"/>
        <v>1195</v>
      </c>
      <c r="O162" s="87">
        <f t="shared" si="51"/>
        <v>66</v>
      </c>
      <c r="P162" s="26">
        <v>60000</v>
      </c>
      <c r="Q162" s="26">
        <v>60000</v>
      </c>
    </row>
    <row r="163" spans="1:17" hidden="1" x14ac:dyDescent="0.2">
      <c r="A163" s="22">
        <v>321</v>
      </c>
      <c r="B163" s="23"/>
      <c r="C163" s="24">
        <f>SUM(C164:C167)</f>
        <v>4787</v>
      </c>
      <c r="D163" s="24">
        <f t="shared" ref="D163:O163" si="52">SUM(D164:D167)</f>
        <v>146</v>
      </c>
      <c r="E163" s="24">
        <f t="shared" si="52"/>
        <v>0</v>
      </c>
      <c r="F163" s="24">
        <f>SUM(F164:F167)</f>
        <v>3871</v>
      </c>
      <c r="G163" s="24">
        <f t="shared" si="52"/>
        <v>637</v>
      </c>
      <c r="H163" s="24">
        <f t="shared" si="52"/>
        <v>133</v>
      </c>
      <c r="I163" s="24">
        <f t="shared" si="52"/>
        <v>0</v>
      </c>
      <c r="J163" s="24">
        <f t="shared" si="52"/>
        <v>0</v>
      </c>
      <c r="K163" s="24">
        <f t="shared" si="52"/>
        <v>0</v>
      </c>
      <c r="L163" s="24">
        <f t="shared" si="52"/>
        <v>0</v>
      </c>
      <c r="M163" s="24">
        <f t="shared" si="52"/>
        <v>0</v>
      </c>
      <c r="N163" s="24">
        <f t="shared" si="52"/>
        <v>0</v>
      </c>
      <c r="O163" s="24">
        <f t="shared" si="52"/>
        <v>0</v>
      </c>
      <c r="P163" s="26"/>
      <c r="Q163" s="26"/>
    </row>
    <row r="164" spans="1:17" hidden="1" x14ac:dyDescent="0.2">
      <c r="A164" s="25">
        <v>3211</v>
      </c>
      <c r="B164" s="27" t="s">
        <v>20</v>
      </c>
      <c r="C164" s="26">
        <f>SUM(D164:O164)</f>
        <v>3089</v>
      </c>
      <c r="D164" s="26">
        <v>80</v>
      </c>
      <c r="E164" s="26"/>
      <c r="F164" s="26">
        <v>2876</v>
      </c>
      <c r="G164" s="26"/>
      <c r="H164" s="81">
        <v>133</v>
      </c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idden="1" x14ac:dyDescent="0.2">
      <c r="A165" s="25">
        <v>3212</v>
      </c>
      <c r="B165" s="27" t="s">
        <v>114</v>
      </c>
      <c r="C165" s="26">
        <f>SUM(D165:O165)</f>
        <v>703</v>
      </c>
      <c r="D165" s="26"/>
      <c r="E165" s="26"/>
      <c r="F165" s="26">
        <v>66</v>
      </c>
      <c r="G165" s="81">
        <v>637</v>
      </c>
      <c r="H165" s="26">
        <v>0</v>
      </c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idden="1" x14ac:dyDescent="0.2">
      <c r="A166" s="25">
        <v>3213</v>
      </c>
      <c r="B166" s="27" t="s">
        <v>115</v>
      </c>
      <c r="C166" s="26">
        <f>SUM(D166:O166)</f>
        <v>664</v>
      </c>
      <c r="D166" s="26"/>
      <c r="E166" s="26"/>
      <c r="F166" s="26">
        <v>664</v>
      </c>
      <c r="G166" s="26"/>
      <c r="H166" s="26">
        <v>0</v>
      </c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idden="1" x14ac:dyDescent="0.2">
      <c r="A167" s="25">
        <v>3214</v>
      </c>
      <c r="B167" s="27" t="s">
        <v>116</v>
      </c>
      <c r="C167" s="26">
        <f>SUM(D167:O167)</f>
        <v>331</v>
      </c>
      <c r="D167" s="26">
        <v>66</v>
      </c>
      <c r="E167" s="26"/>
      <c r="F167" s="26">
        <v>265</v>
      </c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s="44" customFormat="1" hidden="1" x14ac:dyDescent="0.2">
      <c r="A168" s="22">
        <v>322</v>
      </c>
      <c r="B168" s="28"/>
      <c r="C168" s="24">
        <f>SUM(C169:C174)</f>
        <v>27886</v>
      </c>
      <c r="D168" s="24">
        <f t="shared" ref="D168:O168" si="53">SUM(D169:D174)</f>
        <v>464</v>
      </c>
      <c r="E168" s="24">
        <f t="shared" si="53"/>
        <v>1871</v>
      </c>
      <c r="F168" s="24">
        <f>SUM(F169:F174)</f>
        <v>24091</v>
      </c>
      <c r="G168" s="24">
        <f t="shared" si="53"/>
        <v>0</v>
      </c>
      <c r="H168" s="24">
        <f t="shared" si="53"/>
        <v>664</v>
      </c>
      <c r="I168" s="24">
        <f t="shared" si="53"/>
        <v>265</v>
      </c>
      <c r="J168" s="24">
        <f t="shared" si="53"/>
        <v>0</v>
      </c>
      <c r="K168" s="24">
        <f t="shared" si="53"/>
        <v>0</v>
      </c>
      <c r="L168" s="24">
        <f t="shared" si="53"/>
        <v>0</v>
      </c>
      <c r="M168" s="24">
        <f t="shared" si="53"/>
        <v>0</v>
      </c>
      <c r="N168" s="24">
        <f t="shared" si="53"/>
        <v>531</v>
      </c>
      <c r="O168" s="24">
        <f t="shared" si="53"/>
        <v>0</v>
      </c>
      <c r="P168" s="26"/>
      <c r="Q168" s="26"/>
    </row>
    <row r="169" spans="1:17" hidden="1" x14ac:dyDescent="0.2">
      <c r="A169" s="25">
        <v>3221</v>
      </c>
      <c r="B169" s="27" t="s">
        <v>117</v>
      </c>
      <c r="C169" s="26">
        <f>SUM(D169:O169)</f>
        <v>2865</v>
      </c>
      <c r="D169" s="26">
        <v>66</v>
      </c>
      <c r="E169" s="26"/>
      <c r="F169" s="26">
        <v>2534</v>
      </c>
      <c r="G169" s="26"/>
      <c r="H169" s="26"/>
      <c r="I169" s="26">
        <v>265</v>
      </c>
      <c r="J169" s="26"/>
      <c r="K169" s="26"/>
      <c r="L169" s="26"/>
      <c r="M169" s="26"/>
      <c r="N169" s="26"/>
      <c r="O169" s="26"/>
      <c r="P169" s="26"/>
      <c r="Q169" s="26"/>
    </row>
    <row r="170" spans="1:17" hidden="1" x14ac:dyDescent="0.2">
      <c r="A170" s="25">
        <v>3222</v>
      </c>
      <c r="B170" s="27" t="s">
        <v>24</v>
      </c>
      <c r="C170" s="26">
        <f>SUM(D170:O170)</f>
        <v>17643</v>
      </c>
      <c r="D170" s="26">
        <v>398</v>
      </c>
      <c r="E170" s="26"/>
      <c r="F170" s="26">
        <v>16581</v>
      </c>
      <c r="G170" s="26"/>
      <c r="H170" s="26">
        <v>664</v>
      </c>
      <c r="I170" s="26"/>
      <c r="J170" s="26"/>
      <c r="K170" s="26"/>
      <c r="L170" s="37"/>
      <c r="M170" s="26"/>
      <c r="N170" s="26"/>
      <c r="O170" s="26"/>
      <c r="P170" s="26"/>
      <c r="Q170" s="26"/>
    </row>
    <row r="171" spans="1:17" hidden="1" x14ac:dyDescent="0.2">
      <c r="A171" s="25">
        <v>3223</v>
      </c>
      <c r="B171" s="27" t="s">
        <v>70</v>
      </c>
      <c r="C171" s="26">
        <f t="shared" ref="C171:C174" si="54">SUM(D171:O171)</f>
        <v>1327</v>
      </c>
      <c r="D171" s="26"/>
      <c r="E171" s="26"/>
      <c r="F171" s="26">
        <v>1327</v>
      </c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idden="1" x14ac:dyDescent="0.2">
      <c r="A172" s="25">
        <v>3224</v>
      </c>
      <c r="B172" s="27" t="s">
        <v>118</v>
      </c>
      <c r="C172" s="26">
        <f t="shared" si="54"/>
        <v>1460</v>
      </c>
      <c r="D172" s="26"/>
      <c r="E172" s="26">
        <v>398</v>
      </c>
      <c r="F172" s="26">
        <v>929</v>
      </c>
      <c r="G172" s="26"/>
      <c r="H172" s="26"/>
      <c r="I172" s="26"/>
      <c r="J172" s="26"/>
      <c r="K172" s="26"/>
      <c r="L172" s="26"/>
      <c r="M172" s="26"/>
      <c r="N172" s="26">
        <v>133</v>
      </c>
      <c r="O172" s="26"/>
      <c r="P172" s="26"/>
      <c r="Q172" s="26"/>
    </row>
    <row r="173" spans="1:17" hidden="1" x14ac:dyDescent="0.2">
      <c r="A173" s="25">
        <v>3225</v>
      </c>
      <c r="B173" s="27" t="s">
        <v>71</v>
      </c>
      <c r="C173" s="26">
        <f t="shared" si="54"/>
        <v>4379</v>
      </c>
      <c r="D173" s="26"/>
      <c r="E173" s="26">
        <v>1327</v>
      </c>
      <c r="F173" s="26">
        <v>2654</v>
      </c>
      <c r="G173" s="26"/>
      <c r="H173" s="26"/>
      <c r="I173" s="26"/>
      <c r="J173" s="26"/>
      <c r="K173" s="26"/>
      <c r="L173" s="26"/>
      <c r="M173" s="26"/>
      <c r="N173" s="26">
        <v>398</v>
      </c>
      <c r="O173" s="26"/>
      <c r="P173" s="26"/>
      <c r="Q173" s="26"/>
    </row>
    <row r="174" spans="1:17" hidden="1" x14ac:dyDescent="0.2">
      <c r="A174" s="25">
        <v>3227</v>
      </c>
      <c r="B174" s="27" t="s">
        <v>28</v>
      </c>
      <c r="C174" s="26">
        <f t="shared" si="54"/>
        <v>212</v>
      </c>
      <c r="D174" s="26"/>
      <c r="E174" s="26">
        <v>146</v>
      </c>
      <c r="F174" s="26">
        <v>66</v>
      </c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s="44" customFormat="1" hidden="1" x14ac:dyDescent="0.2">
      <c r="A175" s="22">
        <v>323</v>
      </c>
      <c r="B175" s="28"/>
      <c r="C175" s="24">
        <f>SUM(C176:C184)</f>
        <v>13528</v>
      </c>
      <c r="D175" s="24">
        <f t="shared" ref="D175:O175" si="55">SUM(D176:D184)</f>
        <v>331</v>
      </c>
      <c r="E175" s="24">
        <f t="shared" si="55"/>
        <v>1725</v>
      </c>
      <c r="F175" s="24">
        <f>SUM(F176:F184)</f>
        <v>7692</v>
      </c>
      <c r="G175" s="24">
        <f t="shared" si="55"/>
        <v>0</v>
      </c>
      <c r="H175" s="24">
        <f t="shared" si="55"/>
        <v>1062</v>
      </c>
      <c r="I175" s="24">
        <f t="shared" si="55"/>
        <v>2054</v>
      </c>
      <c r="J175" s="24">
        <f t="shared" si="55"/>
        <v>0</v>
      </c>
      <c r="K175" s="24">
        <f t="shared" si="55"/>
        <v>0</v>
      </c>
      <c r="L175" s="24">
        <f t="shared" si="55"/>
        <v>0</v>
      </c>
      <c r="M175" s="24">
        <f t="shared" si="55"/>
        <v>0</v>
      </c>
      <c r="N175" s="24">
        <f t="shared" si="55"/>
        <v>664</v>
      </c>
      <c r="O175" s="24">
        <f t="shared" si="55"/>
        <v>0</v>
      </c>
      <c r="P175" s="26"/>
      <c r="Q175" s="26"/>
    </row>
    <row r="176" spans="1:17" hidden="1" x14ac:dyDescent="0.2">
      <c r="A176" s="25">
        <v>3231</v>
      </c>
      <c r="B176" s="27" t="s">
        <v>119</v>
      </c>
      <c r="C176" s="26">
        <f>SUM(D176:O176)</f>
        <v>3646</v>
      </c>
      <c r="D176" s="26">
        <v>265</v>
      </c>
      <c r="E176" s="26"/>
      <c r="F176" s="26">
        <v>265</v>
      </c>
      <c r="G176" s="26"/>
      <c r="H176" s="26">
        <v>1062</v>
      </c>
      <c r="I176" s="81">
        <v>2054</v>
      </c>
      <c r="J176" s="26"/>
      <c r="K176" s="26"/>
      <c r="L176" s="26"/>
      <c r="M176" s="26"/>
      <c r="N176" s="26"/>
      <c r="O176" s="26"/>
      <c r="P176" s="26"/>
      <c r="Q176" s="26"/>
    </row>
    <row r="177" spans="1:17" hidden="1" x14ac:dyDescent="0.2">
      <c r="A177" s="25">
        <v>3232</v>
      </c>
      <c r="B177" s="27" t="s">
        <v>100</v>
      </c>
      <c r="C177" s="26">
        <f t="shared" ref="C177:C184" si="56">SUM(D177:O177)</f>
        <v>6034</v>
      </c>
      <c r="D177" s="26"/>
      <c r="E177" s="26">
        <v>1725</v>
      </c>
      <c r="F177" s="26">
        <v>3645</v>
      </c>
      <c r="G177" s="26"/>
      <c r="H177" s="26"/>
      <c r="I177" s="26"/>
      <c r="J177" s="26"/>
      <c r="K177" s="26"/>
      <c r="L177" s="26"/>
      <c r="M177" s="26"/>
      <c r="N177" s="26">
        <v>664</v>
      </c>
      <c r="O177" s="26"/>
      <c r="P177" s="26"/>
      <c r="Q177" s="26"/>
    </row>
    <row r="178" spans="1:17" hidden="1" x14ac:dyDescent="0.2">
      <c r="A178" s="25">
        <v>3233</v>
      </c>
      <c r="B178" s="2" t="s">
        <v>163</v>
      </c>
      <c r="C178" s="26">
        <f t="shared" si="56"/>
        <v>1327</v>
      </c>
      <c r="D178" s="26"/>
      <c r="E178" s="26"/>
      <c r="F178" s="26">
        <v>1327</v>
      </c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idden="1" x14ac:dyDescent="0.2">
      <c r="A179" s="25">
        <v>3234</v>
      </c>
      <c r="B179" s="27" t="s">
        <v>33</v>
      </c>
      <c r="C179" s="26">
        <f t="shared" si="56"/>
        <v>531</v>
      </c>
      <c r="D179" s="26"/>
      <c r="E179" s="26"/>
      <c r="F179" s="26">
        <v>531</v>
      </c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hidden="1" x14ac:dyDescent="0.2">
      <c r="A180" s="25">
        <v>3235</v>
      </c>
      <c r="B180" s="27" t="s">
        <v>34</v>
      </c>
      <c r="C180" s="26">
        <f t="shared" si="56"/>
        <v>1393</v>
      </c>
      <c r="D180" s="26">
        <v>66</v>
      </c>
      <c r="E180" s="26"/>
      <c r="F180" s="26">
        <v>1327</v>
      </c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idden="1" x14ac:dyDescent="0.2">
      <c r="A181" s="25">
        <v>3236</v>
      </c>
      <c r="B181" s="27" t="s">
        <v>120</v>
      </c>
      <c r="C181" s="26">
        <f t="shared" si="56"/>
        <v>66</v>
      </c>
      <c r="D181" s="26"/>
      <c r="E181" s="26"/>
      <c r="F181" s="26">
        <v>66</v>
      </c>
      <c r="G181" s="26"/>
      <c r="H181" s="81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idden="1" x14ac:dyDescent="0.2">
      <c r="A182" s="25">
        <v>3237</v>
      </c>
      <c r="B182" s="27" t="s">
        <v>121</v>
      </c>
      <c r="C182" s="26">
        <f t="shared" si="56"/>
        <v>133</v>
      </c>
      <c r="D182" s="26"/>
      <c r="E182" s="26"/>
      <c r="F182" s="26">
        <v>133</v>
      </c>
      <c r="G182" s="26"/>
      <c r="H182" s="26"/>
      <c r="I182" s="26">
        <v>0</v>
      </c>
      <c r="J182" s="26"/>
      <c r="K182" s="26"/>
      <c r="L182" s="26"/>
      <c r="M182" s="26"/>
      <c r="N182" s="26"/>
      <c r="O182" s="26"/>
      <c r="P182" s="26"/>
      <c r="Q182" s="26"/>
    </row>
    <row r="183" spans="1:17" hidden="1" x14ac:dyDescent="0.2">
      <c r="A183" s="25">
        <v>3238</v>
      </c>
      <c r="B183" s="27" t="s">
        <v>37</v>
      </c>
      <c r="C183" s="26">
        <f t="shared" si="56"/>
        <v>133</v>
      </c>
      <c r="D183" s="26"/>
      <c r="E183" s="26"/>
      <c r="F183" s="26">
        <v>133</v>
      </c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idden="1" x14ac:dyDescent="0.2">
      <c r="A184" s="25">
        <v>3239</v>
      </c>
      <c r="B184" s="27" t="s">
        <v>122</v>
      </c>
      <c r="C184" s="26">
        <f t="shared" si="56"/>
        <v>265</v>
      </c>
      <c r="D184" s="26"/>
      <c r="E184" s="26"/>
      <c r="F184" s="26">
        <v>265</v>
      </c>
      <c r="G184" s="26"/>
      <c r="H184" s="26"/>
      <c r="I184" s="26">
        <v>0</v>
      </c>
      <c r="J184" s="26"/>
      <c r="K184" s="26"/>
      <c r="L184" s="26"/>
      <c r="M184" s="26"/>
      <c r="N184" s="26"/>
      <c r="O184" s="26"/>
      <c r="P184" s="26"/>
      <c r="Q184" s="26"/>
    </row>
    <row r="185" spans="1:17" s="44" customFormat="1" hidden="1" x14ac:dyDescent="0.2">
      <c r="A185" s="22">
        <v>324</v>
      </c>
      <c r="B185" s="28"/>
      <c r="C185" s="24">
        <f>C186</f>
        <v>133</v>
      </c>
      <c r="D185" s="24">
        <f t="shared" ref="D185:O185" si="57">D186</f>
        <v>0</v>
      </c>
      <c r="E185" s="24">
        <f t="shared" si="57"/>
        <v>0</v>
      </c>
      <c r="F185" s="24">
        <f t="shared" si="57"/>
        <v>133</v>
      </c>
      <c r="G185" s="24">
        <f t="shared" si="57"/>
        <v>0</v>
      </c>
      <c r="H185" s="24">
        <f t="shared" si="57"/>
        <v>0</v>
      </c>
      <c r="I185" s="24">
        <f t="shared" si="57"/>
        <v>0</v>
      </c>
      <c r="J185" s="24">
        <f t="shared" si="57"/>
        <v>0</v>
      </c>
      <c r="K185" s="24">
        <f t="shared" si="57"/>
        <v>0</v>
      </c>
      <c r="L185" s="24">
        <f t="shared" si="57"/>
        <v>0</v>
      </c>
      <c r="M185" s="24">
        <f t="shared" si="57"/>
        <v>0</v>
      </c>
      <c r="N185" s="24">
        <f t="shared" si="57"/>
        <v>0</v>
      </c>
      <c r="O185" s="24">
        <f t="shared" si="57"/>
        <v>0</v>
      </c>
      <c r="P185" s="26"/>
      <c r="Q185" s="26"/>
    </row>
    <row r="186" spans="1:17" hidden="1" x14ac:dyDescent="0.2">
      <c r="A186" s="25">
        <v>3241</v>
      </c>
      <c r="B186" s="27" t="s">
        <v>123</v>
      </c>
      <c r="C186" s="26">
        <f>SUM(D186:O186)</f>
        <v>133</v>
      </c>
      <c r="D186" s="26"/>
      <c r="E186" s="26"/>
      <c r="F186" s="26">
        <v>133</v>
      </c>
      <c r="G186" s="26">
        <v>0</v>
      </c>
      <c r="H186" s="26"/>
      <c r="I186" s="26">
        <v>0</v>
      </c>
      <c r="J186" s="26"/>
      <c r="K186" s="26"/>
      <c r="L186" s="26"/>
      <c r="M186" s="26"/>
      <c r="N186" s="26"/>
      <c r="O186" s="26">
        <v>0</v>
      </c>
      <c r="P186" s="26"/>
      <c r="Q186" s="26"/>
    </row>
    <row r="187" spans="1:17" s="44" customFormat="1" hidden="1" x14ac:dyDescent="0.2">
      <c r="A187" s="22">
        <v>329</v>
      </c>
      <c r="B187" s="28"/>
      <c r="C187" s="24">
        <f>SUM(C188:C194)</f>
        <v>4909</v>
      </c>
      <c r="D187" s="24">
        <f t="shared" ref="D187:O187" si="58">SUM(D188:D194)</f>
        <v>172</v>
      </c>
      <c r="E187" s="24">
        <f t="shared" si="58"/>
        <v>0</v>
      </c>
      <c r="F187" s="24">
        <f>SUM(F188:F194)</f>
        <v>2880</v>
      </c>
      <c r="G187" s="24">
        <f t="shared" si="58"/>
        <v>0</v>
      </c>
      <c r="H187" s="24">
        <f t="shared" si="58"/>
        <v>929</v>
      </c>
      <c r="I187" s="24">
        <f t="shared" si="58"/>
        <v>862</v>
      </c>
      <c r="J187" s="24">
        <f t="shared" si="58"/>
        <v>0</v>
      </c>
      <c r="K187" s="24">
        <f t="shared" si="58"/>
        <v>0</v>
      </c>
      <c r="L187" s="24">
        <f t="shared" si="58"/>
        <v>0</v>
      </c>
      <c r="M187" s="24">
        <f t="shared" si="58"/>
        <v>0</v>
      </c>
      <c r="N187" s="24">
        <f t="shared" si="58"/>
        <v>0</v>
      </c>
      <c r="O187" s="24">
        <f t="shared" si="58"/>
        <v>66</v>
      </c>
      <c r="P187" s="26"/>
      <c r="Q187" s="26"/>
    </row>
    <row r="188" spans="1:17" hidden="1" x14ac:dyDescent="0.2">
      <c r="A188" s="25">
        <v>3291</v>
      </c>
      <c r="B188" s="27" t="s">
        <v>124</v>
      </c>
      <c r="C188" s="26">
        <f>SUM(D188:O188)</f>
        <v>278</v>
      </c>
      <c r="D188" s="26"/>
      <c r="E188" s="26"/>
      <c r="F188" s="26">
        <v>13</v>
      </c>
      <c r="G188" s="26"/>
      <c r="H188" s="26"/>
      <c r="I188" s="26">
        <v>265</v>
      </c>
      <c r="J188" s="26"/>
      <c r="K188" s="26"/>
      <c r="L188" s="26"/>
      <c r="M188" s="26"/>
      <c r="N188" s="26"/>
      <c r="O188" s="26"/>
      <c r="P188" s="26"/>
      <c r="Q188" s="26"/>
    </row>
    <row r="189" spans="1:17" hidden="1" x14ac:dyDescent="0.2">
      <c r="A189" s="25">
        <v>3292</v>
      </c>
      <c r="B189" s="27" t="s">
        <v>125</v>
      </c>
      <c r="C189" s="26">
        <f t="shared" ref="C189:C194" si="59">SUM(D189:O189)</f>
        <v>664</v>
      </c>
      <c r="D189" s="26"/>
      <c r="E189" s="26"/>
      <c r="F189" s="26">
        <v>664</v>
      </c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idden="1" x14ac:dyDescent="0.2">
      <c r="A190" s="25">
        <v>3293</v>
      </c>
      <c r="B190" s="27" t="s">
        <v>40</v>
      </c>
      <c r="C190" s="26">
        <f t="shared" si="59"/>
        <v>1367</v>
      </c>
      <c r="D190" s="26">
        <v>106</v>
      </c>
      <c r="E190" s="26"/>
      <c r="F190" s="26">
        <v>664</v>
      </c>
      <c r="G190" s="26"/>
      <c r="H190" s="26">
        <v>0</v>
      </c>
      <c r="I190" s="26">
        <v>597</v>
      </c>
      <c r="J190" s="26"/>
      <c r="K190" s="26"/>
      <c r="L190" s="26"/>
      <c r="M190" s="26"/>
      <c r="N190" s="26"/>
      <c r="O190" s="26"/>
      <c r="P190" s="26"/>
      <c r="Q190" s="26"/>
    </row>
    <row r="191" spans="1:17" hidden="1" x14ac:dyDescent="0.2">
      <c r="A191" s="25">
        <v>3294</v>
      </c>
      <c r="B191" s="27" t="s">
        <v>41</v>
      </c>
      <c r="C191" s="26">
        <f t="shared" si="59"/>
        <v>66</v>
      </c>
      <c r="D191" s="26"/>
      <c r="E191" s="26"/>
      <c r="F191" s="26">
        <v>66</v>
      </c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idden="1" x14ac:dyDescent="0.2">
      <c r="A192" s="25">
        <v>3295</v>
      </c>
      <c r="B192" s="27" t="s">
        <v>73</v>
      </c>
      <c r="C192" s="26">
        <f t="shared" si="59"/>
        <v>266</v>
      </c>
      <c r="D192" s="26"/>
      <c r="E192" s="26"/>
      <c r="F192" s="26">
        <v>133</v>
      </c>
      <c r="G192" s="26"/>
      <c r="H192" s="26">
        <v>133</v>
      </c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idden="1" x14ac:dyDescent="0.2">
      <c r="A193" s="25">
        <v>3296</v>
      </c>
      <c r="B193" s="27" t="s">
        <v>126</v>
      </c>
      <c r="C193" s="26">
        <f t="shared" si="59"/>
        <v>809</v>
      </c>
      <c r="D193" s="26"/>
      <c r="E193" s="26"/>
      <c r="F193" s="26">
        <v>13</v>
      </c>
      <c r="G193" s="26"/>
      <c r="H193" s="26">
        <v>796</v>
      </c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idden="1" x14ac:dyDescent="0.2">
      <c r="A194" s="25">
        <v>3299</v>
      </c>
      <c r="B194" s="27" t="s">
        <v>127</v>
      </c>
      <c r="C194" s="26">
        <f t="shared" si="59"/>
        <v>1459</v>
      </c>
      <c r="D194" s="26">
        <v>66</v>
      </c>
      <c r="E194" s="26"/>
      <c r="F194" s="26">
        <v>1327</v>
      </c>
      <c r="G194" s="26"/>
      <c r="H194" s="26"/>
      <c r="I194" s="37"/>
      <c r="J194" s="26"/>
      <c r="K194" s="26"/>
      <c r="L194" s="26"/>
      <c r="M194" s="26"/>
      <c r="N194" s="26"/>
      <c r="O194" s="26">
        <v>66</v>
      </c>
      <c r="P194" s="26"/>
      <c r="Q194" s="26"/>
    </row>
    <row r="195" spans="1:17" x14ac:dyDescent="0.2">
      <c r="A195" s="22">
        <v>34</v>
      </c>
      <c r="B195" s="28" t="s">
        <v>186</v>
      </c>
      <c r="C195" s="24">
        <f>C196</f>
        <v>703</v>
      </c>
      <c r="D195" s="24">
        <f t="shared" ref="D195:O195" si="60">D196</f>
        <v>13</v>
      </c>
      <c r="E195" s="24">
        <f t="shared" si="60"/>
        <v>0</v>
      </c>
      <c r="F195" s="24">
        <f t="shared" si="60"/>
        <v>26</v>
      </c>
      <c r="G195" s="24">
        <f t="shared" si="60"/>
        <v>0</v>
      </c>
      <c r="H195" s="24">
        <f t="shared" si="60"/>
        <v>664</v>
      </c>
      <c r="I195" s="24">
        <f t="shared" si="60"/>
        <v>0</v>
      </c>
      <c r="J195" s="24">
        <f t="shared" si="60"/>
        <v>0</v>
      </c>
      <c r="K195" s="24">
        <f t="shared" si="60"/>
        <v>0</v>
      </c>
      <c r="L195" s="24">
        <f t="shared" si="60"/>
        <v>0</v>
      </c>
      <c r="M195" s="24">
        <f t="shared" si="60"/>
        <v>0</v>
      </c>
      <c r="N195" s="24">
        <f t="shared" si="60"/>
        <v>0</v>
      </c>
      <c r="O195" s="24">
        <f t="shared" si="60"/>
        <v>0</v>
      </c>
      <c r="P195" s="26">
        <v>500</v>
      </c>
      <c r="Q195" s="26">
        <v>500</v>
      </c>
    </row>
    <row r="196" spans="1:17" hidden="1" x14ac:dyDescent="0.2">
      <c r="A196" s="22">
        <v>343</v>
      </c>
      <c r="B196" s="27"/>
      <c r="C196" s="24">
        <f>SUM(C197+C198)</f>
        <v>703</v>
      </c>
      <c r="D196" s="24">
        <f t="shared" ref="D196:O196" si="61">SUM(D197+D198)</f>
        <v>13</v>
      </c>
      <c r="E196" s="24">
        <f t="shared" si="61"/>
        <v>0</v>
      </c>
      <c r="F196" s="24">
        <f t="shared" si="61"/>
        <v>26</v>
      </c>
      <c r="G196" s="24">
        <f t="shared" si="61"/>
        <v>0</v>
      </c>
      <c r="H196" s="24">
        <f t="shared" si="61"/>
        <v>664</v>
      </c>
      <c r="I196" s="24">
        <f t="shared" si="61"/>
        <v>0</v>
      </c>
      <c r="J196" s="24">
        <f t="shared" si="61"/>
        <v>0</v>
      </c>
      <c r="K196" s="24">
        <f t="shared" si="61"/>
        <v>0</v>
      </c>
      <c r="L196" s="24">
        <f t="shared" si="61"/>
        <v>0</v>
      </c>
      <c r="M196" s="24">
        <f t="shared" si="61"/>
        <v>0</v>
      </c>
      <c r="N196" s="24">
        <f t="shared" si="61"/>
        <v>0</v>
      </c>
      <c r="O196" s="24">
        <f t="shared" si="61"/>
        <v>0</v>
      </c>
      <c r="P196" s="26"/>
      <c r="Q196" s="26"/>
    </row>
    <row r="197" spans="1:17" hidden="1" x14ac:dyDescent="0.2">
      <c r="A197" s="25">
        <v>3431</v>
      </c>
      <c r="B197" s="27" t="s">
        <v>44</v>
      </c>
      <c r="C197" s="26">
        <f>SUM(D197:O197)</f>
        <v>26</v>
      </c>
      <c r="D197" s="26">
        <v>13</v>
      </c>
      <c r="E197" s="26"/>
      <c r="F197" s="26">
        <v>13</v>
      </c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idden="1" x14ac:dyDescent="0.2">
      <c r="A198" s="25">
        <v>3433</v>
      </c>
      <c r="B198" s="27" t="s">
        <v>75</v>
      </c>
      <c r="C198" s="26">
        <f>SUM(D198:O198)</f>
        <v>677</v>
      </c>
      <c r="D198" s="26"/>
      <c r="E198" s="26"/>
      <c r="F198" s="26">
        <v>13</v>
      </c>
      <c r="G198" s="26"/>
      <c r="H198" s="26">
        <v>664</v>
      </c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x14ac:dyDescent="0.2">
      <c r="A199" s="22">
        <v>37</v>
      </c>
      <c r="B199" s="28" t="s">
        <v>215</v>
      </c>
      <c r="C199" s="24">
        <f>C200</f>
        <v>25748</v>
      </c>
      <c r="D199" s="24">
        <f t="shared" ref="D199:O199" si="62">D200</f>
        <v>0</v>
      </c>
      <c r="E199" s="24">
        <f t="shared" si="62"/>
        <v>0</v>
      </c>
      <c r="F199" s="24">
        <f t="shared" si="62"/>
        <v>0</v>
      </c>
      <c r="G199" s="24">
        <f t="shared" si="62"/>
        <v>0</v>
      </c>
      <c r="H199" s="24">
        <f t="shared" si="62"/>
        <v>25748</v>
      </c>
      <c r="I199" s="24">
        <f t="shared" si="62"/>
        <v>0</v>
      </c>
      <c r="J199" s="24">
        <f t="shared" si="62"/>
        <v>0</v>
      </c>
      <c r="K199" s="24">
        <f t="shared" si="62"/>
        <v>0</v>
      </c>
      <c r="L199" s="24">
        <f t="shared" si="62"/>
        <v>0</v>
      </c>
      <c r="M199" s="24">
        <f t="shared" si="62"/>
        <v>0</v>
      </c>
      <c r="N199" s="24">
        <f t="shared" si="62"/>
        <v>0</v>
      </c>
      <c r="O199" s="24">
        <f t="shared" si="62"/>
        <v>0</v>
      </c>
      <c r="P199" s="26">
        <v>26000</v>
      </c>
      <c r="Q199" s="26">
        <v>26000</v>
      </c>
    </row>
    <row r="200" spans="1:17" hidden="1" x14ac:dyDescent="0.2">
      <c r="A200" s="22">
        <v>372</v>
      </c>
      <c r="B200" s="28" t="s">
        <v>128</v>
      </c>
      <c r="C200" s="24">
        <f>C202+C201</f>
        <v>25748</v>
      </c>
      <c r="D200" s="24">
        <f t="shared" ref="D200:O200" si="63">D202</f>
        <v>0</v>
      </c>
      <c r="E200" s="24">
        <f t="shared" si="63"/>
        <v>0</v>
      </c>
      <c r="F200" s="24">
        <f t="shared" si="63"/>
        <v>0</v>
      </c>
      <c r="G200" s="24">
        <f t="shared" si="63"/>
        <v>0</v>
      </c>
      <c r="H200" s="24">
        <f>H201+H202</f>
        <v>25748</v>
      </c>
      <c r="I200" s="24">
        <f t="shared" si="63"/>
        <v>0</v>
      </c>
      <c r="J200" s="24">
        <f t="shared" si="63"/>
        <v>0</v>
      </c>
      <c r="K200" s="24">
        <f t="shared" si="63"/>
        <v>0</v>
      </c>
      <c r="L200" s="24">
        <f t="shared" si="63"/>
        <v>0</v>
      </c>
      <c r="M200" s="24">
        <f t="shared" si="63"/>
        <v>0</v>
      </c>
      <c r="N200" s="24">
        <f t="shared" si="63"/>
        <v>0</v>
      </c>
      <c r="O200" s="24">
        <f t="shared" si="63"/>
        <v>0</v>
      </c>
      <c r="P200" s="26"/>
      <c r="Q200" s="26"/>
    </row>
    <row r="201" spans="1:17" hidden="1" x14ac:dyDescent="0.2">
      <c r="A201" s="25">
        <v>3722</v>
      </c>
      <c r="B201" s="27" t="s">
        <v>160</v>
      </c>
      <c r="C201" s="26">
        <f>SUM(D201:O201)</f>
        <v>24686</v>
      </c>
      <c r="D201" s="26"/>
      <c r="E201" s="26"/>
      <c r="F201" s="26"/>
      <c r="G201" s="26"/>
      <c r="H201" s="26">
        <v>24686</v>
      </c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hidden="1" x14ac:dyDescent="0.2">
      <c r="A202" s="25">
        <v>3721</v>
      </c>
      <c r="B202" s="27" t="s">
        <v>159</v>
      </c>
      <c r="C202" s="26">
        <f>SUM(D202:O202)</f>
        <v>1062</v>
      </c>
      <c r="D202" s="26"/>
      <c r="E202" s="26"/>
      <c r="F202" s="26"/>
      <c r="G202" s="26"/>
      <c r="H202" s="26">
        <v>1062</v>
      </c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x14ac:dyDescent="0.2">
      <c r="A203" s="22">
        <v>41</v>
      </c>
      <c r="B203" s="28" t="s">
        <v>188</v>
      </c>
      <c r="C203" s="24">
        <f>C204</f>
        <v>0</v>
      </c>
      <c r="D203" s="24">
        <f t="shared" ref="D203:O203" si="64">D204</f>
        <v>0</v>
      </c>
      <c r="E203" s="24">
        <f t="shared" si="64"/>
        <v>0</v>
      </c>
      <c r="F203" s="24">
        <f t="shared" si="64"/>
        <v>0</v>
      </c>
      <c r="G203" s="24">
        <f t="shared" si="64"/>
        <v>0</v>
      </c>
      <c r="H203" s="24">
        <f t="shared" si="64"/>
        <v>0</v>
      </c>
      <c r="I203" s="24">
        <f t="shared" si="64"/>
        <v>0</v>
      </c>
      <c r="J203" s="24">
        <f t="shared" si="64"/>
        <v>0</v>
      </c>
      <c r="K203" s="24">
        <f t="shared" si="64"/>
        <v>0</v>
      </c>
      <c r="L203" s="24">
        <f t="shared" si="64"/>
        <v>0</v>
      </c>
      <c r="M203" s="24">
        <f t="shared" si="64"/>
        <v>0</v>
      </c>
      <c r="N203" s="24">
        <f t="shared" si="64"/>
        <v>0</v>
      </c>
      <c r="O203" s="24">
        <f t="shared" si="64"/>
        <v>0</v>
      </c>
      <c r="P203" s="26"/>
      <c r="Q203" s="26"/>
    </row>
    <row r="204" spans="1:17" hidden="1" x14ac:dyDescent="0.2">
      <c r="A204" s="22">
        <v>412</v>
      </c>
      <c r="B204" s="28"/>
      <c r="C204" s="24">
        <f>SUM(C205)</f>
        <v>0</v>
      </c>
      <c r="D204" s="24">
        <f t="shared" ref="D204:O204" si="65">SUM(D205)</f>
        <v>0</v>
      </c>
      <c r="E204" s="24">
        <f t="shared" si="65"/>
        <v>0</v>
      </c>
      <c r="F204" s="24">
        <f t="shared" si="65"/>
        <v>0</v>
      </c>
      <c r="G204" s="24">
        <f t="shared" si="65"/>
        <v>0</v>
      </c>
      <c r="H204" s="24">
        <f t="shared" si="65"/>
        <v>0</v>
      </c>
      <c r="I204" s="24">
        <f t="shared" si="65"/>
        <v>0</v>
      </c>
      <c r="J204" s="24">
        <f t="shared" si="65"/>
        <v>0</v>
      </c>
      <c r="K204" s="24">
        <f t="shared" si="65"/>
        <v>0</v>
      </c>
      <c r="L204" s="24">
        <f t="shared" si="65"/>
        <v>0</v>
      </c>
      <c r="M204" s="24">
        <f t="shared" si="65"/>
        <v>0</v>
      </c>
      <c r="N204" s="24">
        <f t="shared" si="65"/>
        <v>0</v>
      </c>
      <c r="O204" s="24">
        <f t="shared" si="65"/>
        <v>0</v>
      </c>
      <c r="P204" s="26"/>
      <c r="Q204" s="26"/>
    </row>
    <row r="205" spans="1:17" hidden="1" x14ac:dyDescent="0.2">
      <c r="A205" s="25">
        <v>4123</v>
      </c>
      <c r="B205" s="27" t="s">
        <v>129</v>
      </c>
      <c r="C205" s="26">
        <f>SUM(D205:O205)</f>
        <v>0</v>
      </c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x14ac:dyDescent="0.2">
      <c r="A206" s="22">
        <v>42</v>
      </c>
      <c r="B206" s="28" t="s">
        <v>187</v>
      </c>
      <c r="C206" s="24">
        <f>C207+C214</f>
        <v>14060</v>
      </c>
      <c r="D206" s="24">
        <f t="shared" ref="D206:O206" si="66">D207+D214</f>
        <v>0</v>
      </c>
      <c r="E206" s="24">
        <f t="shared" si="66"/>
        <v>1991</v>
      </c>
      <c r="F206" s="24">
        <f t="shared" si="66"/>
        <v>4779</v>
      </c>
      <c r="G206" s="24">
        <f t="shared" si="66"/>
        <v>0</v>
      </c>
      <c r="H206" s="24">
        <f t="shared" si="66"/>
        <v>6636</v>
      </c>
      <c r="I206" s="24">
        <f t="shared" si="66"/>
        <v>0</v>
      </c>
      <c r="J206" s="24">
        <f t="shared" si="66"/>
        <v>0</v>
      </c>
      <c r="K206" s="24">
        <f t="shared" si="66"/>
        <v>0</v>
      </c>
      <c r="L206" s="24">
        <f t="shared" si="66"/>
        <v>654</v>
      </c>
      <c r="M206" s="24">
        <f t="shared" si="66"/>
        <v>0</v>
      </c>
      <c r="N206" s="24">
        <f t="shared" si="66"/>
        <v>0</v>
      </c>
      <c r="O206" s="24">
        <f t="shared" si="66"/>
        <v>0</v>
      </c>
      <c r="P206" s="26">
        <v>20000</v>
      </c>
      <c r="Q206" s="26">
        <v>20000</v>
      </c>
    </row>
    <row r="207" spans="1:17" hidden="1" x14ac:dyDescent="0.2">
      <c r="A207" s="22">
        <v>422</v>
      </c>
      <c r="B207" s="28"/>
      <c r="C207" s="24">
        <f>SUM(C208:C213)</f>
        <v>5841</v>
      </c>
      <c r="D207" s="24">
        <f t="shared" ref="D207:O207" si="67">SUM(D208:D213)</f>
        <v>0</v>
      </c>
      <c r="E207" s="24">
        <f t="shared" si="67"/>
        <v>1991</v>
      </c>
      <c r="F207" s="24">
        <f>SUM(F208:F213)</f>
        <v>3850</v>
      </c>
      <c r="G207" s="24">
        <f t="shared" si="67"/>
        <v>0</v>
      </c>
      <c r="H207" s="24">
        <f t="shared" si="67"/>
        <v>0</v>
      </c>
      <c r="I207" s="24">
        <f t="shared" si="67"/>
        <v>0</v>
      </c>
      <c r="J207" s="24">
        <f t="shared" si="67"/>
        <v>0</v>
      </c>
      <c r="K207" s="24">
        <f t="shared" si="67"/>
        <v>0</v>
      </c>
      <c r="L207" s="24">
        <f t="shared" si="67"/>
        <v>0</v>
      </c>
      <c r="M207" s="24">
        <f t="shared" si="67"/>
        <v>0</v>
      </c>
      <c r="N207" s="24">
        <f t="shared" si="67"/>
        <v>0</v>
      </c>
      <c r="O207" s="24">
        <f t="shared" si="67"/>
        <v>0</v>
      </c>
      <c r="P207" s="26"/>
      <c r="Q207" s="26"/>
    </row>
    <row r="208" spans="1:17" hidden="1" x14ac:dyDescent="0.2">
      <c r="A208" s="25">
        <v>4221</v>
      </c>
      <c r="B208" s="2" t="s">
        <v>45</v>
      </c>
      <c r="C208" s="26">
        <f>SUM(D208:O208)</f>
        <v>3982</v>
      </c>
      <c r="D208" s="26"/>
      <c r="E208" s="26">
        <v>1991</v>
      </c>
      <c r="F208" s="26">
        <v>1991</v>
      </c>
      <c r="G208" s="24"/>
      <c r="H208" s="24"/>
      <c r="I208" s="24"/>
      <c r="J208" s="26"/>
      <c r="K208" s="26"/>
      <c r="L208" s="26"/>
      <c r="M208" s="24"/>
      <c r="N208" s="26"/>
      <c r="O208" s="24"/>
      <c r="P208" s="26"/>
      <c r="Q208" s="26"/>
    </row>
    <row r="209" spans="1:20" hidden="1" x14ac:dyDescent="0.2">
      <c r="A209" s="25">
        <v>4222</v>
      </c>
      <c r="B209" s="2" t="s">
        <v>130</v>
      </c>
      <c r="C209" s="26">
        <f t="shared" ref="C209:C213" si="68">SUM(D209:O209)</f>
        <v>133</v>
      </c>
      <c r="D209" s="24"/>
      <c r="E209" s="26"/>
      <c r="F209" s="26">
        <v>133</v>
      </c>
      <c r="G209" s="24"/>
      <c r="H209" s="24"/>
      <c r="I209" s="24"/>
      <c r="J209" s="26"/>
      <c r="K209" s="26"/>
      <c r="L209" s="26"/>
      <c r="M209" s="24"/>
      <c r="N209" s="24"/>
      <c r="O209" s="24"/>
      <c r="P209" s="26"/>
      <c r="Q209" s="26"/>
    </row>
    <row r="210" spans="1:20" hidden="1" x14ac:dyDescent="0.2">
      <c r="A210" s="25">
        <v>4223</v>
      </c>
      <c r="B210" s="2" t="s">
        <v>131</v>
      </c>
      <c r="C210" s="26">
        <f t="shared" si="68"/>
        <v>1341</v>
      </c>
      <c r="D210" s="24"/>
      <c r="E210" s="26"/>
      <c r="F210" s="26">
        <v>1341</v>
      </c>
      <c r="G210" s="24"/>
      <c r="H210" s="24"/>
      <c r="I210" s="24"/>
      <c r="J210" s="26"/>
      <c r="K210" s="26"/>
      <c r="L210" s="26"/>
      <c r="M210" s="24"/>
      <c r="N210" s="24"/>
      <c r="O210" s="24"/>
      <c r="P210" s="26"/>
      <c r="Q210" s="26"/>
    </row>
    <row r="211" spans="1:20" hidden="1" x14ac:dyDescent="0.2">
      <c r="A211" s="25">
        <v>4225</v>
      </c>
      <c r="B211" s="2" t="s">
        <v>132</v>
      </c>
      <c r="C211" s="26">
        <f t="shared" si="68"/>
        <v>133</v>
      </c>
      <c r="D211" s="24"/>
      <c r="E211" s="26"/>
      <c r="F211" s="26">
        <v>133</v>
      </c>
      <c r="G211" s="24"/>
      <c r="H211" s="24"/>
      <c r="I211" s="24"/>
      <c r="J211" s="26"/>
      <c r="K211" s="26"/>
      <c r="L211" s="26"/>
      <c r="M211" s="24"/>
      <c r="N211" s="24"/>
      <c r="O211" s="24"/>
      <c r="P211" s="26"/>
      <c r="Q211" s="26"/>
    </row>
    <row r="212" spans="1:20" hidden="1" x14ac:dyDescent="0.2">
      <c r="A212" s="25">
        <v>4226</v>
      </c>
      <c r="B212" s="2" t="s">
        <v>46</v>
      </c>
      <c r="C212" s="26">
        <f t="shared" si="68"/>
        <v>133</v>
      </c>
      <c r="D212" s="24"/>
      <c r="E212" s="26"/>
      <c r="F212" s="26">
        <v>133</v>
      </c>
      <c r="G212" s="24"/>
      <c r="H212" s="24"/>
      <c r="I212" s="24"/>
      <c r="J212" s="26"/>
      <c r="K212" s="26"/>
      <c r="L212" s="26"/>
      <c r="M212" s="24"/>
      <c r="N212" s="24"/>
      <c r="O212" s="24"/>
      <c r="P212" s="26"/>
      <c r="Q212" s="26"/>
    </row>
    <row r="213" spans="1:20" hidden="1" x14ac:dyDescent="0.2">
      <c r="A213" s="25">
        <v>4227</v>
      </c>
      <c r="B213" s="2" t="s">
        <v>133</v>
      </c>
      <c r="C213" s="26">
        <f t="shared" si="68"/>
        <v>119</v>
      </c>
      <c r="D213" s="24"/>
      <c r="E213" s="26"/>
      <c r="F213" s="26">
        <v>119</v>
      </c>
      <c r="G213" s="24"/>
      <c r="H213" s="24"/>
      <c r="I213" s="24"/>
      <c r="J213" s="26"/>
      <c r="K213" s="26"/>
      <c r="L213" s="26"/>
      <c r="M213" s="24"/>
      <c r="N213" s="24"/>
      <c r="O213" s="24"/>
      <c r="P213" s="26"/>
      <c r="Q213" s="26"/>
    </row>
    <row r="214" spans="1:20" s="44" customFormat="1" hidden="1" x14ac:dyDescent="0.2">
      <c r="A214" s="22">
        <v>424</v>
      </c>
      <c r="B214" s="40"/>
      <c r="C214" s="24">
        <f>C215</f>
        <v>8219</v>
      </c>
      <c r="D214" s="24">
        <f t="shared" ref="D214:O214" si="69">D215</f>
        <v>0</v>
      </c>
      <c r="E214" s="24">
        <f t="shared" si="69"/>
        <v>0</v>
      </c>
      <c r="F214" s="24">
        <f t="shared" si="69"/>
        <v>929</v>
      </c>
      <c r="G214" s="24">
        <f t="shared" si="69"/>
        <v>0</v>
      </c>
      <c r="H214" s="24">
        <f t="shared" si="69"/>
        <v>6636</v>
      </c>
      <c r="I214" s="24">
        <f t="shared" si="69"/>
        <v>0</v>
      </c>
      <c r="J214" s="24">
        <f t="shared" si="69"/>
        <v>0</v>
      </c>
      <c r="K214" s="24">
        <f t="shared" si="69"/>
        <v>0</v>
      </c>
      <c r="L214" s="24">
        <f t="shared" si="69"/>
        <v>654</v>
      </c>
      <c r="M214" s="24">
        <f t="shared" si="69"/>
        <v>0</v>
      </c>
      <c r="N214" s="24">
        <f t="shared" si="69"/>
        <v>0</v>
      </c>
      <c r="O214" s="24">
        <f t="shared" si="69"/>
        <v>0</v>
      </c>
      <c r="P214" s="26"/>
      <c r="Q214" s="26"/>
    </row>
    <row r="215" spans="1:20" hidden="1" x14ac:dyDescent="0.2">
      <c r="A215" s="25">
        <v>4241</v>
      </c>
      <c r="B215" s="2" t="s">
        <v>47</v>
      </c>
      <c r="C215" s="26">
        <f>SUM(D215:O215)</f>
        <v>8219</v>
      </c>
      <c r="D215" s="24"/>
      <c r="E215" s="24"/>
      <c r="F215" s="26">
        <v>929</v>
      </c>
      <c r="G215" s="24"/>
      <c r="H215" s="26">
        <v>6636</v>
      </c>
      <c r="I215" s="24"/>
      <c r="J215" s="26"/>
      <c r="K215" s="26"/>
      <c r="L215" s="26">
        <v>654</v>
      </c>
      <c r="M215" s="26"/>
      <c r="N215" s="26"/>
      <c r="O215" s="24"/>
      <c r="P215" s="24"/>
      <c r="Q215" s="24"/>
    </row>
    <row r="216" spans="1:20" x14ac:dyDescent="0.2">
      <c r="A216" s="22">
        <v>45</v>
      </c>
      <c r="B216" s="40" t="s">
        <v>189</v>
      </c>
      <c r="C216" s="24">
        <f>C217</f>
        <v>6636</v>
      </c>
      <c r="D216" s="24">
        <f t="shared" ref="D216:O216" si="70">D217</f>
        <v>0</v>
      </c>
      <c r="E216" s="24">
        <f t="shared" si="70"/>
        <v>0</v>
      </c>
      <c r="F216" s="24">
        <f t="shared" si="70"/>
        <v>6636</v>
      </c>
      <c r="G216" s="24">
        <f t="shared" si="70"/>
        <v>0</v>
      </c>
      <c r="H216" s="24">
        <f t="shared" si="70"/>
        <v>0</v>
      </c>
      <c r="I216" s="24">
        <f t="shared" si="70"/>
        <v>0</v>
      </c>
      <c r="J216" s="24">
        <f t="shared" si="70"/>
        <v>0</v>
      </c>
      <c r="K216" s="24">
        <f t="shared" si="70"/>
        <v>0</v>
      </c>
      <c r="L216" s="24">
        <f t="shared" si="70"/>
        <v>0</v>
      </c>
      <c r="M216" s="24">
        <f t="shared" si="70"/>
        <v>0</v>
      </c>
      <c r="N216" s="24">
        <f t="shared" si="70"/>
        <v>0</v>
      </c>
      <c r="O216" s="24">
        <f t="shared" si="70"/>
        <v>0</v>
      </c>
      <c r="P216" s="24"/>
      <c r="Q216" s="24"/>
    </row>
    <row r="217" spans="1:20" hidden="1" x14ac:dyDescent="0.2">
      <c r="A217" s="22">
        <v>451</v>
      </c>
      <c r="B217" s="40"/>
      <c r="C217" s="24">
        <f>C218</f>
        <v>6636</v>
      </c>
      <c r="D217" s="24">
        <f t="shared" ref="D217:O217" si="71">D218</f>
        <v>0</v>
      </c>
      <c r="E217" s="24">
        <f t="shared" si="71"/>
        <v>0</v>
      </c>
      <c r="F217" s="24">
        <f t="shared" si="71"/>
        <v>6636</v>
      </c>
      <c r="G217" s="24">
        <f t="shared" si="71"/>
        <v>0</v>
      </c>
      <c r="H217" s="24">
        <f t="shared" si="71"/>
        <v>0</v>
      </c>
      <c r="I217" s="24">
        <f t="shared" si="71"/>
        <v>0</v>
      </c>
      <c r="J217" s="24">
        <f t="shared" si="71"/>
        <v>0</v>
      </c>
      <c r="K217" s="24">
        <f t="shared" si="71"/>
        <v>0</v>
      </c>
      <c r="L217" s="24">
        <f t="shared" si="71"/>
        <v>0</v>
      </c>
      <c r="M217" s="24">
        <f t="shared" si="71"/>
        <v>0</v>
      </c>
      <c r="N217" s="24">
        <f t="shared" si="71"/>
        <v>0</v>
      </c>
      <c r="O217" s="24">
        <f t="shared" si="71"/>
        <v>0</v>
      </c>
      <c r="P217" s="26"/>
      <c r="Q217" s="26"/>
    </row>
    <row r="218" spans="1:20" hidden="1" x14ac:dyDescent="0.2">
      <c r="A218" s="25">
        <v>4511</v>
      </c>
      <c r="B218" s="2" t="s">
        <v>134</v>
      </c>
      <c r="C218" s="26">
        <f>SUM(D218:O218)</f>
        <v>6636</v>
      </c>
      <c r="D218" s="24"/>
      <c r="E218" s="24"/>
      <c r="F218" s="26">
        <v>6636</v>
      </c>
      <c r="G218" s="24"/>
      <c r="H218" s="26"/>
      <c r="I218" s="24"/>
      <c r="J218" s="26"/>
      <c r="K218" s="26"/>
      <c r="L218" s="26"/>
      <c r="M218" s="26"/>
      <c r="N218" s="26"/>
      <c r="O218" s="24"/>
      <c r="P218" s="24"/>
      <c r="Q218" s="24"/>
    </row>
    <row r="219" spans="1:20" x14ac:dyDescent="0.2">
      <c r="A219" s="29"/>
      <c r="B219" s="30" t="s">
        <v>48</v>
      </c>
      <c r="C219" s="31">
        <f>C154+C162+C195+C199+C203+C206+C216</f>
        <v>120076</v>
      </c>
      <c r="D219" s="31">
        <f t="shared" ref="D219:O219" si="72">D154+D162+D195+D199+D203+D206+D216</f>
        <v>1126</v>
      </c>
      <c r="E219" s="31">
        <f t="shared" si="72"/>
        <v>5587</v>
      </c>
      <c r="F219" s="31">
        <f t="shared" si="72"/>
        <v>51236</v>
      </c>
      <c r="G219" s="31">
        <f t="shared" si="72"/>
        <v>19192</v>
      </c>
      <c r="H219" s="31">
        <f t="shared" si="72"/>
        <v>37839</v>
      </c>
      <c r="I219" s="31">
        <f t="shared" si="72"/>
        <v>3181</v>
      </c>
      <c r="J219" s="31">
        <f t="shared" si="72"/>
        <v>0</v>
      </c>
      <c r="K219" s="31">
        <f t="shared" si="72"/>
        <v>0</v>
      </c>
      <c r="L219" s="31">
        <f t="shared" si="72"/>
        <v>654</v>
      </c>
      <c r="M219" s="31">
        <f t="shared" si="72"/>
        <v>0</v>
      </c>
      <c r="N219" s="31">
        <f t="shared" si="72"/>
        <v>1195</v>
      </c>
      <c r="O219" s="31">
        <f t="shared" si="72"/>
        <v>66</v>
      </c>
      <c r="P219" s="31">
        <f>SUM(P154:P218)</f>
        <v>128500</v>
      </c>
      <c r="Q219" s="31">
        <f>SUM(Q154:Q218)</f>
        <v>128500</v>
      </c>
    </row>
    <row r="220" spans="1:20" x14ac:dyDescent="0.2">
      <c r="A220" s="68"/>
      <c r="B220" s="72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</row>
    <row r="221" spans="1:20" x14ac:dyDescent="0.2">
      <c r="A221" s="13" t="s">
        <v>172</v>
      </c>
      <c r="B221" s="54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20" x14ac:dyDescent="0.2">
      <c r="A222" s="244" t="s">
        <v>176</v>
      </c>
      <c r="B222" s="244"/>
      <c r="C222" s="244"/>
      <c r="D222" s="244"/>
      <c r="E222" s="244"/>
      <c r="F222" s="244"/>
      <c r="G222" s="244"/>
      <c r="H222" s="244"/>
      <c r="I222" s="244"/>
      <c r="J222" s="36"/>
      <c r="K222" s="36"/>
      <c r="L222" s="36"/>
      <c r="M222" s="36"/>
      <c r="N222" s="36"/>
      <c r="O222" s="36"/>
      <c r="P222" s="36"/>
      <c r="Q222" s="36"/>
    </row>
    <row r="223" spans="1:20" x14ac:dyDescent="0.2">
      <c r="A223" s="244" t="s">
        <v>177</v>
      </c>
      <c r="B223" s="244"/>
      <c r="C223" s="244"/>
      <c r="D223" s="244"/>
      <c r="E223" s="244"/>
      <c r="F223" s="244"/>
      <c r="G223" s="244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20" x14ac:dyDescent="0.2">
      <c r="A224" s="6"/>
      <c r="B224" s="6"/>
      <c r="D224" s="6"/>
      <c r="O224" s="78"/>
      <c r="T224" s="4"/>
    </row>
    <row r="225" spans="1:20" s="12" customFormat="1" ht="38.25" x14ac:dyDescent="0.2">
      <c r="A225" s="20" t="s">
        <v>9</v>
      </c>
      <c r="B225" s="20" t="s">
        <v>10</v>
      </c>
      <c r="C225" s="21" t="s">
        <v>166</v>
      </c>
      <c r="D225" s="21" t="s">
        <v>11</v>
      </c>
      <c r="E225" s="21" t="s">
        <v>12</v>
      </c>
      <c r="F225" s="21" t="s">
        <v>13</v>
      </c>
      <c r="G225" s="21" t="s">
        <v>14</v>
      </c>
      <c r="H225" s="21" t="s">
        <v>15</v>
      </c>
      <c r="I225" s="21" t="s">
        <v>16</v>
      </c>
      <c r="J225" s="21"/>
      <c r="K225" s="21" t="s">
        <v>17</v>
      </c>
      <c r="L225" s="21" t="s">
        <v>1</v>
      </c>
      <c r="M225" s="21" t="s">
        <v>18</v>
      </c>
      <c r="N225" s="21"/>
      <c r="O225" s="21"/>
      <c r="P225" s="21" t="s">
        <v>19</v>
      </c>
      <c r="Q225" s="21" t="s">
        <v>165</v>
      </c>
    </row>
    <row r="226" spans="1:20" s="12" customFormat="1" x14ac:dyDescent="0.2">
      <c r="A226" s="83">
        <v>31</v>
      </c>
      <c r="B226" s="100" t="s">
        <v>184</v>
      </c>
      <c r="C226" s="85">
        <f>C227+C229</f>
        <v>4910</v>
      </c>
      <c r="D226" s="85">
        <f t="shared" ref="D226:O226" si="73">D227+D229</f>
        <v>0</v>
      </c>
      <c r="E226" s="85">
        <f t="shared" si="73"/>
        <v>4910</v>
      </c>
      <c r="F226" s="85">
        <f t="shared" si="73"/>
        <v>0</v>
      </c>
      <c r="G226" s="85">
        <f t="shared" si="73"/>
        <v>0</v>
      </c>
      <c r="H226" s="85">
        <f t="shared" si="73"/>
        <v>0</v>
      </c>
      <c r="I226" s="85">
        <f t="shared" si="73"/>
        <v>0</v>
      </c>
      <c r="J226" s="85">
        <f t="shared" si="73"/>
        <v>0</v>
      </c>
      <c r="K226" s="85">
        <f t="shared" si="73"/>
        <v>0</v>
      </c>
      <c r="L226" s="85">
        <f t="shared" si="73"/>
        <v>0</v>
      </c>
      <c r="M226" s="85">
        <f t="shared" si="73"/>
        <v>0</v>
      </c>
      <c r="N226" s="85">
        <f t="shared" si="73"/>
        <v>0</v>
      </c>
      <c r="O226" s="85">
        <f t="shared" si="73"/>
        <v>0</v>
      </c>
      <c r="P226" s="85">
        <v>6000</v>
      </c>
      <c r="Q226" s="85">
        <v>6000</v>
      </c>
    </row>
    <row r="227" spans="1:20" hidden="1" x14ac:dyDescent="0.2">
      <c r="A227" s="22">
        <v>311</v>
      </c>
      <c r="B227" s="23"/>
      <c r="C227" s="24">
        <f>C228</f>
        <v>4114</v>
      </c>
      <c r="D227" s="24"/>
      <c r="E227" s="24">
        <f>E228</f>
        <v>4114</v>
      </c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</row>
    <row r="228" spans="1:20" hidden="1" x14ac:dyDescent="0.2">
      <c r="A228" s="25">
        <v>3111</v>
      </c>
      <c r="B228" s="73" t="s">
        <v>110</v>
      </c>
      <c r="C228" s="26">
        <f>E228</f>
        <v>4114</v>
      </c>
      <c r="D228" s="26"/>
      <c r="E228" s="26">
        <v>4114</v>
      </c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71"/>
    </row>
    <row r="229" spans="1:20" hidden="1" x14ac:dyDescent="0.2">
      <c r="A229" s="22">
        <v>313</v>
      </c>
      <c r="B229" s="23"/>
      <c r="C229" s="24">
        <f>C230</f>
        <v>796</v>
      </c>
      <c r="D229" s="24"/>
      <c r="E229" s="24">
        <f>E230</f>
        <v>796</v>
      </c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71"/>
    </row>
    <row r="230" spans="1:20" hidden="1" x14ac:dyDescent="0.2">
      <c r="A230" s="25">
        <v>3132</v>
      </c>
      <c r="B230" s="73" t="s">
        <v>112</v>
      </c>
      <c r="C230" s="26">
        <f>E230</f>
        <v>796</v>
      </c>
      <c r="D230" s="26"/>
      <c r="E230" s="26">
        <v>796</v>
      </c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71"/>
    </row>
    <row r="231" spans="1:20" x14ac:dyDescent="0.2">
      <c r="A231" s="22">
        <v>32</v>
      </c>
      <c r="B231" s="100" t="s">
        <v>185</v>
      </c>
      <c r="C231" s="24">
        <f>C232+C234</f>
        <v>4286</v>
      </c>
      <c r="D231" s="24">
        <f t="shared" ref="D231:O231" si="74">D232+D234</f>
        <v>0</v>
      </c>
      <c r="E231" s="24">
        <f t="shared" si="74"/>
        <v>4286</v>
      </c>
      <c r="F231" s="24">
        <f t="shared" si="74"/>
        <v>0</v>
      </c>
      <c r="G231" s="24">
        <f t="shared" si="74"/>
        <v>0</v>
      </c>
      <c r="H231" s="24">
        <f t="shared" si="74"/>
        <v>0</v>
      </c>
      <c r="I231" s="24">
        <f t="shared" si="74"/>
        <v>0</v>
      </c>
      <c r="J231" s="24">
        <f t="shared" si="74"/>
        <v>0</v>
      </c>
      <c r="K231" s="24">
        <f t="shared" si="74"/>
        <v>0</v>
      </c>
      <c r="L231" s="24">
        <f t="shared" si="74"/>
        <v>0</v>
      </c>
      <c r="M231" s="24">
        <f t="shared" si="74"/>
        <v>0</v>
      </c>
      <c r="N231" s="24">
        <f t="shared" si="74"/>
        <v>0</v>
      </c>
      <c r="O231" s="24">
        <f t="shared" si="74"/>
        <v>0</v>
      </c>
      <c r="P231" s="26">
        <v>4000</v>
      </c>
      <c r="Q231" s="26">
        <v>4000</v>
      </c>
      <c r="R231" s="71"/>
    </row>
    <row r="232" spans="1:20" hidden="1" x14ac:dyDescent="0.2">
      <c r="A232" s="22">
        <v>321</v>
      </c>
      <c r="B232" s="23"/>
      <c r="C232" s="24">
        <f>C233</f>
        <v>53</v>
      </c>
      <c r="D232" s="24">
        <f t="shared" ref="D232:O232" si="75">D233</f>
        <v>0</v>
      </c>
      <c r="E232" s="24">
        <f t="shared" si="75"/>
        <v>53</v>
      </c>
      <c r="F232" s="24">
        <f t="shared" si="75"/>
        <v>0</v>
      </c>
      <c r="G232" s="24">
        <f t="shared" si="75"/>
        <v>0</v>
      </c>
      <c r="H232" s="24">
        <f t="shared" si="75"/>
        <v>0</v>
      </c>
      <c r="I232" s="24">
        <f t="shared" si="75"/>
        <v>0</v>
      </c>
      <c r="J232" s="24">
        <f t="shared" si="75"/>
        <v>0</v>
      </c>
      <c r="K232" s="24">
        <f t="shared" si="75"/>
        <v>0</v>
      </c>
      <c r="L232" s="24">
        <f t="shared" si="75"/>
        <v>0</v>
      </c>
      <c r="M232" s="24">
        <f t="shared" si="75"/>
        <v>0</v>
      </c>
      <c r="N232" s="24">
        <f t="shared" si="75"/>
        <v>0</v>
      </c>
      <c r="O232" s="24">
        <f t="shared" si="75"/>
        <v>0</v>
      </c>
      <c r="P232" s="24"/>
      <c r="Q232" s="24"/>
      <c r="R232" s="71"/>
    </row>
    <row r="233" spans="1:20" hidden="1" x14ac:dyDescent="0.2">
      <c r="A233" s="25">
        <v>3211</v>
      </c>
      <c r="B233" s="27" t="s">
        <v>20</v>
      </c>
      <c r="C233" s="26">
        <f>E233</f>
        <v>53</v>
      </c>
      <c r="D233" s="26"/>
      <c r="E233" s="26">
        <v>53</v>
      </c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71"/>
    </row>
    <row r="234" spans="1:20" hidden="1" x14ac:dyDescent="0.2">
      <c r="A234" s="22">
        <v>322</v>
      </c>
      <c r="B234" s="28"/>
      <c r="C234" s="24">
        <f>C235+C236</f>
        <v>4233</v>
      </c>
      <c r="D234" s="24">
        <f t="shared" ref="D234:O234" si="76">D235+D236</f>
        <v>0</v>
      </c>
      <c r="E234" s="24">
        <f t="shared" si="76"/>
        <v>4233</v>
      </c>
      <c r="F234" s="24">
        <f t="shared" si="76"/>
        <v>0</v>
      </c>
      <c r="G234" s="24">
        <f t="shared" si="76"/>
        <v>0</v>
      </c>
      <c r="H234" s="24">
        <f t="shared" si="76"/>
        <v>0</v>
      </c>
      <c r="I234" s="24">
        <f t="shared" si="76"/>
        <v>0</v>
      </c>
      <c r="J234" s="24">
        <f t="shared" si="76"/>
        <v>0</v>
      </c>
      <c r="K234" s="24">
        <f t="shared" si="76"/>
        <v>0</v>
      </c>
      <c r="L234" s="24">
        <f t="shared" si="76"/>
        <v>0</v>
      </c>
      <c r="M234" s="24">
        <f t="shared" si="76"/>
        <v>0</v>
      </c>
      <c r="N234" s="24">
        <f t="shared" si="76"/>
        <v>0</v>
      </c>
      <c r="O234" s="24">
        <f t="shared" si="76"/>
        <v>0</v>
      </c>
      <c r="P234" s="24"/>
      <c r="Q234" s="24"/>
      <c r="R234" s="71"/>
    </row>
    <row r="235" spans="1:20" hidden="1" x14ac:dyDescent="0.2">
      <c r="A235" s="25">
        <v>3221</v>
      </c>
      <c r="B235" s="73" t="s">
        <v>178</v>
      </c>
      <c r="C235" s="26">
        <f>E235</f>
        <v>4114</v>
      </c>
      <c r="D235" s="26"/>
      <c r="E235" s="26">
        <v>4114</v>
      </c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4"/>
      <c r="Q235" s="24"/>
      <c r="R235" s="71"/>
    </row>
    <row r="236" spans="1:20" hidden="1" x14ac:dyDescent="0.2">
      <c r="A236" s="25">
        <v>3225</v>
      </c>
      <c r="B236" s="73" t="s">
        <v>71</v>
      </c>
      <c r="C236" s="26">
        <f>E236</f>
        <v>119</v>
      </c>
      <c r="D236" s="26"/>
      <c r="E236" s="26">
        <v>119</v>
      </c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4"/>
      <c r="Q236" s="24"/>
      <c r="R236" s="71"/>
    </row>
    <row r="237" spans="1:20" x14ac:dyDescent="0.2">
      <c r="A237" s="29"/>
      <c r="B237" s="30" t="s">
        <v>48</v>
      </c>
      <c r="C237" s="31">
        <f>C226+C231</f>
        <v>9196</v>
      </c>
      <c r="D237" s="31">
        <f t="shared" ref="D237:P237" si="77">D226+D231</f>
        <v>0</v>
      </c>
      <c r="E237" s="31">
        <f t="shared" si="77"/>
        <v>9196</v>
      </c>
      <c r="F237" s="31">
        <f t="shared" si="77"/>
        <v>0</v>
      </c>
      <c r="G237" s="31">
        <f t="shared" si="77"/>
        <v>0</v>
      </c>
      <c r="H237" s="31">
        <f t="shared" si="77"/>
        <v>0</v>
      </c>
      <c r="I237" s="31">
        <f t="shared" si="77"/>
        <v>0</v>
      </c>
      <c r="J237" s="31">
        <f t="shared" si="77"/>
        <v>0</v>
      </c>
      <c r="K237" s="31">
        <f t="shared" si="77"/>
        <v>0</v>
      </c>
      <c r="L237" s="31">
        <f t="shared" si="77"/>
        <v>0</v>
      </c>
      <c r="M237" s="31">
        <f t="shared" si="77"/>
        <v>0</v>
      </c>
      <c r="N237" s="31">
        <f t="shared" si="77"/>
        <v>0</v>
      </c>
      <c r="O237" s="31">
        <f t="shared" si="77"/>
        <v>0</v>
      </c>
      <c r="P237" s="31">
        <f t="shared" si="77"/>
        <v>10000</v>
      </c>
      <c r="Q237" s="31">
        <f t="shared" ref="Q237" si="78">Q226+Q231</f>
        <v>10000</v>
      </c>
    </row>
    <row r="238" spans="1:20" x14ac:dyDescent="0.2">
      <c r="A238" s="68"/>
      <c r="B238" s="69"/>
      <c r="C238" s="70"/>
      <c r="D238" s="70"/>
      <c r="E238" s="70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0"/>
      <c r="Q238" s="70"/>
    </row>
    <row r="239" spans="1:20" x14ac:dyDescent="0.2">
      <c r="A239" s="13" t="s">
        <v>172</v>
      </c>
      <c r="B239" s="6"/>
      <c r="D239" s="6"/>
      <c r="T239" s="16"/>
    </row>
    <row r="240" spans="1:20" x14ac:dyDescent="0.2">
      <c r="A240" s="244" t="s">
        <v>181</v>
      </c>
      <c r="B240" s="247"/>
      <c r="C240" s="247"/>
      <c r="D240" s="247"/>
      <c r="E240" s="247"/>
      <c r="F240" s="247"/>
      <c r="G240" s="247"/>
    </row>
    <row r="241" spans="1:17" x14ac:dyDescent="0.2">
      <c r="A241" s="17"/>
      <c r="B241" s="17"/>
      <c r="C241" s="17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78"/>
      <c r="P241" s="45"/>
      <c r="Q241" s="45"/>
    </row>
    <row r="242" spans="1:17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7" ht="38.25" x14ac:dyDescent="0.2">
      <c r="A243" s="20" t="s">
        <v>9</v>
      </c>
      <c r="B243" s="20" t="s">
        <v>10</v>
      </c>
      <c r="C243" s="21" t="s">
        <v>166</v>
      </c>
      <c r="D243" s="21" t="s">
        <v>50</v>
      </c>
      <c r="E243" s="21" t="s">
        <v>5</v>
      </c>
      <c r="F243" s="21" t="s">
        <v>13</v>
      </c>
      <c r="G243" s="21" t="s">
        <v>14</v>
      </c>
      <c r="H243" s="21" t="s">
        <v>15</v>
      </c>
      <c r="I243" s="21" t="s">
        <v>16</v>
      </c>
      <c r="J243" s="21"/>
      <c r="K243" s="21" t="s">
        <v>17</v>
      </c>
      <c r="L243" s="21" t="s">
        <v>1</v>
      </c>
      <c r="M243" s="21" t="s">
        <v>18</v>
      </c>
      <c r="N243" s="21"/>
      <c r="O243" s="21" t="s">
        <v>135</v>
      </c>
      <c r="P243" s="21" t="s">
        <v>19</v>
      </c>
      <c r="Q243" s="21" t="s">
        <v>165</v>
      </c>
    </row>
    <row r="244" spans="1:17" x14ac:dyDescent="0.2">
      <c r="A244" s="83">
        <v>31</v>
      </c>
      <c r="B244" s="100" t="s">
        <v>184</v>
      </c>
      <c r="C244" s="85">
        <f>C245+C247+C249</f>
        <v>30850</v>
      </c>
      <c r="D244" s="85">
        <f t="shared" ref="D244:O244" si="79">D245+D247+D249</f>
        <v>0</v>
      </c>
      <c r="E244" s="85">
        <f t="shared" si="79"/>
        <v>0</v>
      </c>
      <c r="F244" s="85">
        <f t="shared" si="79"/>
        <v>0</v>
      </c>
      <c r="G244" s="85">
        <f t="shared" si="79"/>
        <v>0</v>
      </c>
      <c r="H244" s="85">
        <f t="shared" si="79"/>
        <v>0</v>
      </c>
      <c r="I244" s="85">
        <f t="shared" si="79"/>
        <v>0</v>
      </c>
      <c r="J244" s="85">
        <f t="shared" si="79"/>
        <v>0</v>
      </c>
      <c r="K244" s="85">
        <f t="shared" si="79"/>
        <v>0</v>
      </c>
      <c r="L244" s="85">
        <f t="shared" si="79"/>
        <v>0</v>
      </c>
      <c r="M244" s="85">
        <f t="shared" si="79"/>
        <v>0</v>
      </c>
      <c r="N244" s="85">
        <f t="shared" si="79"/>
        <v>0</v>
      </c>
      <c r="O244" s="85">
        <f t="shared" si="79"/>
        <v>30850</v>
      </c>
      <c r="P244" s="85"/>
      <c r="Q244" s="85"/>
    </row>
    <row r="245" spans="1:17" hidden="1" x14ac:dyDescent="0.2">
      <c r="A245" s="35">
        <v>311</v>
      </c>
      <c r="B245" s="35"/>
      <c r="C245" s="36">
        <f>SUM(C246)</f>
        <v>25100</v>
      </c>
      <c r="D245" s="36">
        <f t="shared" ref="D245:O245" si="80">SUM(D246)</f>
        <v>0</v>
      </c>
      <c r="E245" s="36">
        <f t="shared" si="80"/>
        <v>0</v>
      </c>
      <c r="F245" s="36">
        <f t="shared" si="80"/>
        <v>0</v>
      </c>
      <c r="G245" s="36">
        <f t="shared" si="80"/>
        <v>0</v>
      </c>
      <c r="H245" s="36">
        <f t="shared" si="80"/>
        <v>0</v>
      </c>
      <c r="I245" s="36">
        <f t="shared" si="80"/>
        <v>0</v>
      </c>
      <c r="J245" s="36">
        <f t="shared" si="80"/>
        <v>0</v>
      </c>
      <c r="K245" s="36">
        <f t="shared" si="80"/>
        <v>0</v>
      </c>
      <c r="L245" s="36">
        <f t="shared" si="80"/>
        <v>0</v>
      </c>
      <c r="M245" s="36">
        <f t="shared" si="80"/>
        <v>0</v>
      </c>
      <c r="N245" s="36">
        <f t="shared" si="80"/>
        <v>0</v>
      </c>
      <c r="O245" s="36">
        <f t="shared" si="80"/>
        <v>25100</v>
      </c>
    </row>
    <row r="246" spans="1:17" hidden="1" x14ac:dyDescent="0.2">
      <c r="A246" s="25">
        <v>3111</v>
      </c>
      <c r="B246" s="27" t="s">
        <v>136</v>
      </c>
      <c r="C246" s="26">
        <f>SUM(D246:O246)</f>
        <v>25100</v>
      </c>
      <c r="D246" s="37"/>
      <c r="E246" s="26"/>
      <c r="F246" s="26"/>
      <c r="G246" s="26"/>
      <c r="H246" s="6">
        <v>0</v>
      </c>
      <c r="I246" s="26"/>
      <c r="J246" s="26"/>
      <c r="L246" s="26"/>
      <c r="M246" s="26"/>
      <c r="O246" s="26">
        <v>25100</v>
      </c>
      <c r="P246" s="26"/>
      <c r="Q246" s="26"/>
    </row>
    <row r="247" spans="1:17" s="44" customFormat="1" hidden="1" x14ac:dyDescent="0.2">
      <c r="A247" s="22">
        <v>312</v>
      </c>
      <c r="B247" s="28"/>
      <c r="C247" s="24">
        <f>C248</f>
        <v>1600</v>
      </c>
      <c r="D247" s="24">
        <f t="shared" ref="D247:O247" si="81">D248</f>
        <v>0</v>
      </c>
      <c r="E247" s="24">
        <f t="shared" si="81"/>
        <v>0</v>
      </c>
      <c r="F247" s="24">
        <f t="shared" si="81"/>
        <v>0</v>
      </c>
      <c r="G247" s="24">
        <f t="shared" si="81"/>
        <v>0</v>
      </c>
      <c r="H247" s="24">
        <f t="shared" si="81"/>
        <v>0</v>
      </c>
      <c r="I247" s="24">
        <f t="shared" si="81"/>
        <v>0</v>
      </c>
      <c r="J247" s="24">
        <f t="shared" si="81"/>
        <v>0</v>
      </c>
      <c r="K247" s="24">
        <f t="shared" si="81"/>
        <v>0</v>
      </c>
      <c r="L247" s="24">
        <f t="shared" si="81"/>
        <v>0</v>
      </c>
      <c r="M247" s="24">
        <f t="shared" si="81"/>
        <v>0</v>
      </c>
      <c r="N247" s="24">
        <f t="shared" si="81"/>
        <v>0</v>
      </c>
      <c r="O247" s="24">
        <f t="shared" si="81"/>
        <v>1600</v>
      </c>
      <c r="P247" s="26"/>
      <c r="Q247" s="26"/>
    </row>
    <row r="248" spans="1:17" hidden="1" x14ac:dyDescent="0.2">
      <c r="A248" s="25">
        <v>3121</v>
      </c>
      <c r="B248" s="27" t="s">
        <v>111</v>
      </c>
      <c r="C248" s="26">
        <f>SUM(D248:O248)</f>
        <v>1600</v>
      </c>
      <c r="D248" s="37"/>
      <c r="E248" s="26"/>
      <c r="F248" s="26"/>
      <c r="G248" s="26"/>
      <c r="H248" s="6">
        <v>0</v>
      </c>
      <c r="I248" s="26"/>
      <c r="J248" s="26"/>
      <c r="L248" s="26"/>
      <c r="M248" s="26"/>
      <c r="O248" s="26">
        <v>1600</v>
      </c>
      <c r="P248" s="26"/>
      <c r="Q248" s="26"/>
    </row>
    <row r="249" spans="1:17" s="44" customFormat="1" hidden="1" x14ac:dyDescent="0.2">
      <c r="A249" s="22">
        <v>313</v>
      </c>
      <c r="B249" s="28"/>
      <c r="C249" s="24">
        <f>SUM(C250:C251)</f>
        <v>4150</v>
      </c>
      <c r="D249" s="24">
        <f t="shared" ref="D249:O249" si="82">SUM(D250:D251)</f>
        <v>0</v>
      </c>
      <c r="E249" s="24">
        <f t="shared" si="82"/>
        <v>0</v>
      </c>
      <c r="F249" s="24">
        <f t="shared" si="82"/>
        <v>0</v>
      </c>
      <c r="G249" s="24">
        <f t="shared" si="82"/>
        <v>0</v>
      </c>
      <c r="H249" s="24">
        <f t="shared" si="82"/>
        <v>0</v>
      </c>
      <c r="I249" s="24">
        <f t="shared" si="82"/>
        <v>0</v>
      </c>
      <c r="J249" s="24">
        <f t="shared" si="82"/>
        <v>0</v>
      </c>
      <c r="K249" s="24">
        <f t="shared" si="82"/>
        <v>0</v>
      </c>
      <c r="L249" s="24">
        <f t="shared" si="82"/>
        <v>0</v>
      </c>
      <c r="M249" s="24">
        <f t="shared" si="82"/>
        <v>0</v>
      </c>
      <c r="N249" s="24">
        <f t="shared" si="82"/>
        <v>0</v>
      </c>
      <c r="O249" s="24">
        <f t="shared" si="82"/>
        <v>4150</v>
      </c>
      <c r="P249" s="26"/>
      <c r="Q249" s="26"/>
    </row>
    <row r="250" spans="1:17" hidden="1" x14ac:dyDescent="0.2">
      <c r="A250" s="25">
        <v>3132</v>
      </c>
      <c r="B250" s="2" t="s">
        <v>137</v>
      </c>
      <c r="C250" s="26">
        <f>SUM(D250:O250)</f>
        <v>4150</v>
      </c>
      <c r="D250" s="37"/>
      <c r="E250" s="26"/>
      <c r="F250" s="26"/>
      <c r="G250" s="26"/>
      <c r="H250" s="6">
        <v>0</v>
      </c>
      <c r="I250" s="26"/>
      <c r="J250" s="26"/>
      <c r="L250" s="26"/>
      <c r="M250" s="26"/>
      <c r="O250" s="26">
        <v>4150</v>
      </c>
      <c r="P250" s="26"/>
      <c r="Q250" s="26"/>
    </row>
    <row r="251" spans="1:17" hidden="1" x14ac:dyDescent="0.2">
      <c r="A251" s="25">
        <v>3133</v>
      </c>
      <c r="B251" s="27" t="s">
        <v>138</v>
      </c>
      <c r="C251" s="26">
        <f>SUM(D251:Q251)</f>
        <v>0</v>
      </c>
      <c r="D251" s="26"/>
      <c r="E251" s="26"/>
      <c r="F251" s="26"/>
      <c r="H251" s="6">
        <v>0</v>
      </c>
      <c r="J251" s="26"/>
      <c r="L251" s="26"/>
      <c r="M251" s="26"/>
      <c r="O251" s="26"/>
      <c r="P251" s="26"/>
      <c r="Q251" s="26"/>
    </row>
    <row r="252" spans="1:17" x14ac:dyDescent="0.2">
      <c r="A252" s="22">
        <v>32</v>
      </c>
      <c r="B252" s="100" t="s">
        <v>185</v>
      </c>
      <c r="C252" s="24">
        <f>C253</f>
        <v>1020</v>
      </c>
      <c r="D252" s="24">
        <f t="shared" ref="D252:O252" si="83">D253</f>
        <v>0</v>
      </c>
      <c r="E252" s="24">
        <f t="shared" si="83"/>
        <v>0</v>
      </c>
      <c r="F252" s="24">
        <f t="shared" si="83"/>
        <v>0</v>
      </c>
      <c r="G252" s="24">
        <f t="shared" si="83"/>
        <v>0</v>
      </c>
      <c r="H252" s="24">
        <f t="shared" si="83"/>
        <v>0</v>
      </c>
      <c r="I252" s="24">
        <f t="shared" si="83"/>
        <v>0</v>
      </c>
      <c r="J252" s="24">
        <f t="shared" si="83"/>
        <v>0</v>
      </c>
      <c r="K252" s="24">
        <f t="shared" si="83"/>
        <v>0</v>
      </c>
      <c r="L252" s="24">
        <f t="shared" si="83"/>
        <v>0</v>
      </c>
      <c r="M252" s="24">
        <f t="shared" si="83"/>
        <v>0</v>
      </c>
      <c r="N252" s="24">
        <f t="shared" si="83"/>
        <v>0</v>
      </c>
      <c r="O252" s="24">
        <f t="shared" si="83"/>
        <v>1020</v>
      </c>
      <c r="P252" s="26"/>
      <c r="Q252" s="26"/>
    </row>
    <row r="253" spans="1:17" hidden="1" x14ac:dyDescent="0.2">
      <c r="A253" s="22">
        <v>321</v>
      </c>
      <c r="B253" s="23"/>
      <c r="C253" s="24">
        <f>SUM(C254:C255)</f>
        <v>1020</v>
      </c>
      <c r="D253" s="24">
        <f t="shared" ref="D253:O253" si="84">SUM(D254:D255)</f>
        <v>0</v>
      </c>
      <c r="E253" s="24">
        <f t="shared" si="84"/>
        <v>0</v>
      </c>
      <c r="F253" s="24">
        <f t="shared" si="84"/>
        <v>0</v>
      </c>
      <c r="G253" s="24">
        <f t="shared" si="84"/>
        <v>0</v>
      </c>
      <c r="H253" s="24">
        <f t="shared" si="84"/>
        <v>0</v>
      </c>
      <c r="I253" s="24">
        <f t="shared" si="84"/>
        <v>0</v>
      </c>
      <c r="J253" s="24">
        <f t="shared" si="84"/>
        <v>0</v>
      </c>
      <c r="K253" s="24">
        <f t="shared" si="84"/>
        <v>0</v>
      </c>
      <c r="L253" s="24">
        <f t="shared" si="84"/>
        <v>0</v>
      </c>
      <c r="M253" s="24">
        <f t="shared" si="84"/>
        <v>0</v>
      </c>
      <c r="N253" s="24">
        <f t="shared" si="84"/>
        <v>0</v>
      </c>
      <c r="O253" s="24">
        <f t="shared" si="84"/>
        <v>1020</v>
      </c>
      <c r="P253" s="26"/>
      <c r="Q253" s="26"/>
    </row>
    <row r="254" spans="1:17" hidden="1" x14ac:dyDescent="0.2">
      <c r="A254" s="25">
        <v>3211</v>
      </c>
      <c r="B254" s="27" t="s">
        <v>224</v>
      </c>
      <c r="C254" s="26">
        <f>SUM(D254:O254)</f>
        <v>270</v>
      </c>
      <c r="D254" s="37"/>
      <c r="E254" s="26"/>
      <c r="F254" s="26"/>
      <c r="G254" s="26"/>
      <c r="H254" s="26"/>
      <c r="J254" s="26"/>
      <c r="K254" s="26"/>
      <c r="L254" s="26"/>
      <c r="M254" s="26"/>
      <c r="O254" s="26">
        <v>270</v>
      </c>
      <c r="P254" s="26"/>
      <c r="Q254" s="26"/>
    </row>
    <row r="255" spans="1:17" hidden="1" x14ac:dyDescent="0.2">
      <c r="A255" s="25">
        <v>3212</v>
      </c>
      <c r="B255" s="27" t="s">
        <v>139</v>
      </c>
      <c r="C255" s="26">
        <f>SUM(D255:O255)</f>
        <v>750</v>
      </c>
      <c r="D255" s="37"/>
      <c r="E255" s="26"/>
      <c r="F255" s="26"/>
      <c r="G255" s="26"/>
      <c r="H255" s="26"/>
      <c r="J255" s="26"/>
      <c r="K255" s="26"/>
      <c r="L255" s="26"/>
      <c r="M255" s="26"/>
      <c r="O255" s="26">
        <v>750</v>
      </c>
      <c r="P255" s="26"/>
      <c r="Q255" s="26"/>
    </row>
    <row r="256" spans="1:17" x14ac:dyDescent="0.2">
      <c r="A256" s="29"/>
      <c r="B256" s="30" t="s">
        <v>48</v>
      </c>
      <c r="C256" s="31">
        <f>C244+C252</f>
        <v>31870</v>
      </c>
      <c r="D256" s="31">
        <f t="shared" ref="D256:P256" si="85">D244+D252</f>
        <v>0</v>
      </c>
      <c r="E256" s="31">
        <f t="shared" si="85"/>
        <v>0</v>
      </c>
      <c r="F256" s="31">
        <f t="shared" si="85"/>
        <v>0</v>
      </c>
      <c r="G256" s="31">
        <f t="shared" si="85"/>
        <v>0</v>
      </c>
      <c r="H256" s="31">
        <f t="shared" si="85"/>
        <v>0</v>
      </c>
      <c r="I256" s="31">
        <f t="shared" si="85"/>
        <v>0</v>
      </c>
      <c r="J256" s="31">
        <f t="shared" si="85"/>
        <v>0</v>
      </c>
      <c r="K256" s="31">
        <f t="shared" si="85"/>
        <v>0</v>
      </c>
      <c r="L256" s="31">
        <f t="shared" si="85"/>
        <v>0</v>
      </c>
      <c r="M256" s="31">
        <f t="shared" si="85"/>
        <v>0</v>
      </c>
      <c r="N256" s="31">
        <f t="shared" si="85"/>
        <v>0</v>
      </c>
      <c r="O256" s="31">
        <f t="shared" si="85"/>
        <v>31870</v>
      </c>
      <c r="P256" s="31">
        <f t="shared" si="85"/>
        <v>0</v>
      </c>
      <c r="Q256" s="31">
        <f t="shared" ref="Q256" si="86">Q244+Q252</f>
        <v>0</v>
      </c>
    </row>
    <row r="257" spans="1:20" x14ac:dyDescent="0.2">
      <c r="A257" s="68"/>
      <c r="B257" s="72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</row>
    <row r="258" spans="1:20" x14ac:dyDescent="0.2">
      <c r="A258" s="13" t="s">
        <v>172</v>
      </c>
      <c r="B258" s="6"/>
      <c r="D258" s="6"/>
      <c r="T258" s="78"/>
    </row>
    <row r="259" spans="1:20" x14ac:dyDescent="0.2">
      <c r="A259" s="244" t="s">
        <v>225</v>
      </c>
      <c r="B259" s="247"/>
      <c r="C259" s="247"/>
      <c r="D259" s="247"/>
      <c r="E259" s="247"/>
      <c r="F259" s="247"/>
      <c r="G259" s="247"/>
    </row>
    <row r="260" spans="1:20" x14ac:dyDescent="0.2">
      <c r="A260" s="17"/>
      <c r="B260" s="17"/>
      <c r="C260" s="17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78"/>
      <c r="P260" s="45"/>
      <c r="Q260" s="45"/>
    </row>
    <row r="261" spans="1:20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</row>
    <row r="262" spans="1:20" ht="38.25" x14ac:dyDescent="0.2">
      <c r="A262" s="20" t="s">
        <v>9</v>
      </c>
      <c r="B262" s="20" t="s">
        <v>10</v>
      </c>
      <c r="C262" s="21" t="s">
        <v>166</v>
      </c>
      <c r="D262" s="21" t="s">
        <v>50</v>
      </c>
      <c r="E262" s="21" t="s">
        <v>5</v>
      </c>
      <c r="F262" s="21" t="s">
        <v>13</v>
      </c>
      <c r="G262" s="21" t="s">
        <v>14</v>
      </c>
      <c r="H262" s="21" t="s">
        <v>15</v>
      </c>
      <c r="I262" s="21" t="s">
        <v>16</v>
      </c>
      <c r="J262" s="21"/>
      <c r="K262" s="21" t="s">
        <v>17</v>
      </c>
      <c r="L262" s="21" t="s">
        <v>1</v>
      </c>
      <c r="M262" s="21" t="s">
        <v>18</v>
      </c>
      <c r="N262" s="21"/>
      <c r="O262" s="21" t="s">
        <v>135</v>
      </c>
      <c r="P262" s="21" t="s">
        <v>19</v>
      </c>
      <c r="Q262" s="21" t="s">
        <v>165</v>
      </c>
    </row>
    <row r="263" spans="1:20" x14ac:dyDescent="0.2">
      <c r="A263" s="83">
        <v>31</v>
      </c>
      <c r="B263" s="100" t="s">
        <v>184</v>
      </c>
      <c r="C263" s="85">
        <f>C264+C266+C268</f>
        <v>9046</v>
      </c>
      <c r="D263" s="85">
        <f t="shared" ref="D263:O263" si="87">D264+D266+D268</f>
        <v>0</v>
      </c>
      <c r="E263" s="85">
        <f t="shared" si="87"/>
        <v>0</v>
      </c>
      <c r="F263" s="85">
        <f t="shared" si="87"/>
        <v>0</v>
      </c>
      <c r="G263" s="85">
        <f t="shared" si="87"/>
        <v>0</v>
      </c>
      <c r="H263" s="85">
        <f t="shared" si="87"/>
        <v>0</v>
      </c>
      <c r="I263" s="85">
        <f t="shared" si="87"/>
        <v>0</v>
      </c>
      <c r="J263" s="85">
        <f t="shared" si="87"/>
        <v>0</v>
      </c>
      <c r="K263" s="85">
        <f t="shared" si="87"/>
        <v>0</v>
      </c>
      <c r="L263" s="85">
        <f t="shared" si="87"/>
        <v>0</v>
      </c>
      <c r="M263" s="85">
        <f t="shared" si="87"/>
        <v>0</v>
      </c>
      <c r="N263" s="85">
        <f t="shared" si="87"/>
        <v>0</v>
      </c>
      <c r="O263" s="208">
        <f t="shared" si="87"/>
        <v>9046</v>
      </c>
      <c r="P263" s="85">
        <v>45000</v>
      </c>
      <c r="Q263" s="85">
        <v>45000</v>
      </c>
    </row>
    <row r="264" spans="1:20" hidden="1" x14ac:dyDescent="0.2">
      <c r="A264" s="35">
        <v>311</v>
      </c>
      <c r="B264" s="35"/>
      <c r="C264" s="36">
        <f>SUM(C265)</f>
        <v>6753</v>
      </c>
      <c r="D264" s="36">
        <f t="shared" ref="D264:O264" si="88">SUM(D265)</f>
        <v>0</v>
      </c>
      <c r="E264" s="36">
        <f t="shared" si="88"/>
        <v>0</v>
      </c>
      <c r="F264" s="36">
        <f t="shared" si="88"/>
        <v>0</v>
      </c>
      <c r="G264" s="36">
        <f t="shared" si="88"/>
        <v>0</v>
      </c>
      <c r="H264" s="36">
        <f t="shared" si="88"/>
        <v>0</v>
      </c>
      <c r="I264" s="36">
        <f t="shared" si="88"/>
        <v>0</v>
      </c>
      <c r="J264" s="36">
        <f t="shared" si="88"/>
        <v>0</v>
      </c>
      <c r="K264" s="36">
        <f t="shared" si="88"/>
        <v>0</v>
      </c>
      <c r="L264" s="36">
        <f t="shared" si="88"/>
        <v>0</v>
      </c>
      <c r="M264" s="36">
        <f t="shared" si="88"/>
        <v>0</v>
      </c>
      <c r="N264" s="36">
        <f t="shared" si="88"/>
        <v>0</v>
      </c>
      <c r="O264" s="209">
        <f t="shared" si="88"/>
        <v>6753</v>
      </c>
    </row>
    <row r="265" spans="1:20" hidden="1" x14ac:dyDescent="0.2">
      <c r="A265" s="25">
        <v>3111</v>
      </c>
      <c r="B265" s="27" t="s">
        <v>136</v>
      </c>
      <c r="C265" s="26">
        <f>SUM(D265:O265)</f>
        <v>6753</v>
      </c>
      <c r="D265" s="37"/>
      <c r="E265" s="26"/>
      <c r="F265" s="26"/>
      <c r="G265" s="26"/>
      <c r="H265" s="6">
        <v>0</v>
      </c>
      <c r="I265" s="26"/>
      <c r="J265" s="26"/>
      <c r="L265" s="26"/>
      <c r="M265" s="26"/>
      <c r="O265" s="37">
        <v>6753</v>
      </c>
      <c r="P265" s="26"/>
      <c r="Q265" s="26"/>
    </row>
    <row r="266" spans="1:20" s="44" customFormat="1" hidden="1" x14ac:dyDescent="0.2">
      <c r="A266" s="22">
        <v>312</v>
      </c>
      <c r="B266" s="28"/>
      <c r="C266" s="24">
        <f>C267</f>
        <v>1187</v>
      </c>
      <c r="D266" s="24">
        <f t="shared" ref="D266:O266" si="89">D267</f>
        <v>0</v>
      </c>
      <c r="E266" s="24">
        <f t="shared" si="89"/>
        <v>0</v>
      </c>
      <c r="F266" s="24">
        <f t="shared" si="89"/>
        <v>0</v>
      </c>
      <c r="G266" s="24">
        <f t="shared" si="89"/>
        <v>0</v>
      </c>
      <c r="H266" s="24">
        <f t="shared" si="89"/>
        <v>0</v>
      </c>
      <c r="I266" s="24">
        <f t="shared" si="89"/>
        <v>0</v>
      </c>
      <c r="J266" s="24">
        <f t="shared" si="89"/>
        <v>0</v>
      </c>
      <c r="K266" s="24">
        <f t="shared" si="89"/>
        <v>0</v>
      </c>
      <c r="L266" s="24">
        <f t="shared" si="89"/>
        <v>0</v>
      </c>
      <c r="M266" s="24">
        <f t="shared" si="89"/>
        <v>0</v>
      </c>
      <c r="N266" s="24">
        <f t="shared" si="89"/>
        <v>0</v>
      </c>
      <c r="O266" s="210">
        <f t="shared" si="89"/>
        <v>1187</v>
      </c>
      <c r="P266" s="26"/>
      <c r="Q266" s="26"/>
    </row>
    <row r="267" spans="1:20" hidden="1" x14ac:dyDescent="0.2">
      <c r="A267" s="25">
        <v>3121</v>
      </c>
      <c r="B267" s="27" t="s">
        <v>111</v>
      </c>
      <c r="C267" s="26">
        <f>SUM(D267:O267)</f>
        <v>1187</v>
      </c>
      <c r="D267" s="37"/>
      <c r="E267" s="26"/>
      <c r="F267" s="26"/>
      <c r="G267" s="26"/>
      <c r="H267" s="6">
        <v>0</v>
      </c>
      <c r="I267" s="26"/>
      <c r="J267" s="26"/>
      <c r="L267" s="26"/>
      <c r="M267" s="26"/>
      <c r="O267" s="37">
        <v>1187</v>
      </c>
      <c r="P267" s="26"/>
      <c r="Q267" s="26"/>
    </row>
    <row r="268" spans="1:20" s="44" customFormat="1" hidden="1" x14ac:dyDescent="0.2">
      <c r="A268" s="22">
        <v>313</v>
      </c>
      <c r="B268" s="28"/>
      <c r="C268" s="24">
        <f>SUM(C269:C270)</f>
        <v>1106</v>
      </c>
      <c r="D268" s="24">
        <f t="shared" ref="D268:O268" si="90">SUM(D269:D270)</f>
        <v>0</v>
      </c>
      <c r="E268" s="24">
        <f t="shared" si="90"/>
        <v>0</v>
      </c>
      <c r="F268" s="24">
        <f t="shared" si="90"/>
        <v>0</v>
      </c>
      <c r="G268" s="24">
        <f t="shared" si="90"/>
        <v>0</v>
      </c>
      <c r="H268" s="24">
        <f t="shared" si="90"/>
        <v>0</v>
      </c>
      <c r="I268" s="24">
        <f t="shared" si="90"/>
        <v>0</v>
      </c>
      <c r="J268" s="24">
        <f t="shared" si="90"/>
        <v>0</v>
      </c>
      <c r="K268" s="24">
        <f t="shared" si="90"/>
        <v>0</v>
      </c>
      <c r="L268" s="24">
        <f t="shared" si="90"/>
        <v>0</v>
      </c>
      <c r="M268" s="24">
        <f t="shared" si="90"/>
        <v>0</v>
      </c>
      <c r="N268" s="24">
        <f t="shared" si="90"/>
        <v>0</v>
      </c>
      <c r="O268" s="210">
        <f t="shared" si="90"/>
        <v>1106</v>
      </c>
      <c r="P268" s="26"/>
      <c r="Q268" s="26"/>
    </row>
    <row r="269" spans="1:20" hidden="1" x14ac:dyDescent="0.2">
      <c r="A269" s="25">
        <v>3132</v>
      </c>
      <c r="B269" s="2" t="s">
        <v>137</v>
      </c>
      <c r="C269" s="26">
        <f>SUM(D269:O269)</f>
        <v>1106</v>
      </c>
      <c r="D269" s="37"/>
      <c r="E269" s="26"/>
      <c r="F269" s="26"/>
      <c r="G269" s="26"/>
      <c r="H269" s="6">
        <v>0</v>
      </c>
      <c r="I269" s="26"/>
      <c r="J269" s="26"/>
      <c r="L269" s="26"/>
      <c r="M269" s="26"/>
      <c r="O269" s="37">
        <v>1106</v>
      </c>
      <c r="P269" s="26"/>
      <c r="Q269" s="26"/>
    </row>
    <row r="270" spans="1:20" hidden="1" x14ac:dyDescent="0.2">
      <c r="A270" s="25">
        <v>3133</v>
      </c>
      <c r="B270" s="27" t="s">
        <v>138</v>
      </c>
      <c r="C270" s="26">
        <f>SUM(D270:Q270)</f>
        <v>0</v>
      </c>
      <c r="D270" s="26"/>
      <c r="E270" s="26"/>
      <c r="F270" s="26"/>
      <c r="H270" s="6">
        <v>0</v>
      </c>
      <c r="J270" s="26"/>
      <c r="L270" s="26"/>
      <c r="M270" s="26"/>
      <c r="O270" s="37"/>
      <c r="P270" s="26"/>
      <c r="Q270" s="26"/>
    </row>
    <row r="271" spans="1:20" x14ac:dyDescent="0.2">
      <c r="A271" s="22">
        <v>32</v>
      </c>
      <c r="B271" s="100" t="s">
        <v>185</v>
      </c>
      <c r="C271" s="24">
        <f>C272</f>
        <v>179</v>
      </c>
      <c r="D271" s="24">
        <f t="shared" ref="D271:O271" si="91">D272</f>
        <v>0</v>
      </c>
      <c r="E271" s="24">
        <f t="shared" si="91"/>
        <v>0</v>
      </c>
      <c r="F271" s="24">
        <f t="shared" si="91"/>
        <v>0</v>
      </c>
      <c r="G271" s="24">
        <f t="shared" si="91"/>
        <v>0</v>
      </c>
      <c r="H271" s="24">
        <f t="shared" si="91"/>
        <v>0</v>
      </c>
      <c r="I271" s="24">
        <f t="shared" si="91"/>
        <v>0</v>
      </c>
      <c r="J271" s="24">
        <f t="shared" si="91"/>
        <v>0</v>
      </c>
      <c r="K271" s="24">
        <f t="shared" si="91"/>
        <v>0</v>
      </c>
      <c r="L271" s="24">
        <f t="shared" si="91"/>
        <v>0</v>
      </c>
      <c r="M271" s="24">
        <f t="shared" si="91"/>
        <v>0</v>
      </c>
      <c r="N271" s="24">
        <f t="shared" si="91"/>
        <v>0</v>
      </c>
      <c r="O271" s="210">
        <f t="shared" si="91"/>
        <v>179</v>
      </c>
      <c r="P271" s="26">
        <v>1500</v>
      </c>
      <c r="Q271" s="26">
        <v>1500</v>
      </c>
    </row>
    <row r="272" spans="1:20" hidden="1" x14ac:dyDescent="0.2">
      <c r="A272" s="22">
        <v>321</v>
      </c>
      <c r="B272" s="23"/>
      <c r="C272" s="24">
        <f t="shared" ref="C272:O272" si="92">SUM(C273:C273)</f>
        <v>179</v>
      </c>
      <c r="D272" s="24">
        <f t="shared" si="92"/>
        <v>0</v>
      </c>
      <c r="E272" s="24">
        <f t="shared" si="92"/>
        <v>0</v>
      </c>
      <c r="F272" s="24">
        <f t="shared" si="92"/>
        <v>0</v>
      </c>
      <c r="G272" s="24">
        <f t="shared" si="92"/>
        <v>0</v>
      </c>
      <c r="H272" s="24">
        <f t="shared" si="92"/>
        <v>0</v>
      </c>
      <c r="I272" s="24">
        <f t="shared" si="92"/>
        <v>0</v>
      </c>
      <c r="J272" s="24">
        <f t="shared" si="92"/>
        <v>0</v>
      </c>
      <c r="K272" s="24">
        <f t="shared" si="92"/>
        <v>0</v>
      </c>
      <c r="L272" s="24">
        <f t="shared" si="92"/>
        <v>0</v>
      </c>
      <c r="M272" s="24">
        <f t="shared" si="92"/>
        <v>0</v>
      </c>
      <c r="N272" s="24">
        <f t="shared" si="92"/>
        <v>0</v>
      </c>
      <c r="O272" s="24">
        <f t="shared" si="92"/>
        <v>179</v>
      </c>
      <c r="P272" s="26"/>
      <c r="Q272" s="26"/>
    </row>
    <row r="273" spans="1:20" hidden="1" x14ac:dyDescent="0.2">
      <c r="A273" s="25">
        <v>3212</v>
      </c>
      <c r="B273" s="27" t="s">
        <v>139</v>
      </c>
      <c r="C273" s="26">
        <f>SUM(D273:O273)</f>
        <v>179</v>
      </c>
      <c r="D273" s="37"/>
      <c r="E273" s="26"/>
      <c r="F273" s="26"/>
      <c r="G273" s="26"/>
      <c r="H273" s="26"/>
      <c r="J273" s="26"/>
      <c r="K273" s="26"/>
      <c r="L273" s="26"/>
      <c r="M273" s="26"/>
      <c r="O273" s="26">
        <v>179</v>
      </c>
      <c r="P273" s="26"/>
      <c r="Q273" s="26"/>
    </row>
    <row r="274" spans="1:20" x14ac:dyDescent="0.2">
      <c r="C274" s="26"/>
      <c r="D274" s="26">
        <v>0</v>
      </c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37"/>
      <c r="P274" s="26"/>
      <c r="Q274" s="26"/>
    </row>
    <row r="275" spans="1:20" x14ac:dyDescent="0.2">
      <c r="A275" s="29"/>
      <c r="B275" s="30" t="s">
        <v>48</v>
      </c>
      <c r="C275" s="31">
        <f>C263+C271</f>
        <v>9225</v>
      </c>
      <c r="D275" s="31">
        <f t="shared" ref="D275:Q275" si="93">D263+D271</f>
        <v>0</v>
      </c>
      <c r="E275" s="31">
        <f t="shared" si="93"/>
        <v>0</v>
      </c>
      <c r="F275" s="31">
        <f t="shared" si="93"/>
        <v>0</v>
      </c>
      <c r="G275" s="31">
        <f t="shared" si="93"/>
        <v>0</v>
      </c>
      <c r="H275" s="31">
        <f t="shared" si="93"/>
        <v>0</v>
      </c>
      <c r="I275" s="31">
        <f t="shared" si="93"/>
        <v>0</v>
      </c>
      <c r="J275" s="31">
        <f t="shared" si="93"/>
        <v>0</v>
      </c>
      <c r="K275" s="31">
        <f t="shared" si="93"/>
        <v>0</v>
      </c>
      <c r="L275" s="31">
        <f t="shared" si="93"/>
        <v>0</v>
      </c>
      <c r="M275" s="31">
        <f t="shared" si="93"/>
        <v>0</v>
      </c>
      <c r="N275" s="31">
        <f t="shared" si="93"/>
        <v>0</v>
      </c>
      <c r="O275" s="31">
        <f t="shared" si="93"/>
        <v>9225</v>
      </c>
      <c r="P275" s="31">
        <f t="shared" si="93"/>
        <v>46500</v>
      </c>
      <c r="Q275" s="31">
        <f t="shared" si="93"/>
        <v>46500</v>
      </c>
    </row>
    <row r="276" spans="1:20" x14ac:dyDescent="0.2">
      <c r="A276" s="68"/>
      <c r="B276" s="72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</row>
    <row r="277" spans="1:20" x14ac:dyDescent="0.2">
      <c r="A277" s="1" t="s">
        <v>179</v>
      </c>
      <c r="B277" s="54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T277" s="4"/>
    </row>
    <row r="278" spans="1:20" x14ac:dyDescent="0.2">
      <c r="A278" s="244" t="s">
        <v>180</v>
      </c>
      <c r="B278" s="244"/>
      <c r="C278" s="244"/>
      <c r="D278" s="244"/>
      <c r="E278" s="244"/>
      <c r="F278" s="244"/>
      <c r="G278" s="244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T278" s="4"/>
    </row>
    <row r="279" spans="1:20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M279" s="17"/>
      <c r="N279" s="17"/>
      <c r="O279" s="78"/>
      <c r="T279" s="4"/>
    </row>
    <row r="280" spans="1:20" ht="51" x14ac:dyDescent="0.2">
      <c r="A280" s="20" t="s">
        <v>9</v>
      </c>
      <c r="B280" s="20" t="s">
        <v>10</v>
      </c>
      <c r="C280" s="21" t="s">
        <v>166</v>
      </c>
      <c r="D280" s="21" t="s">
        <v>140</v>
      </c>
      <c r="E280" s="21" t="s">
        <v>5</v>
      </c>
      <c r="F280" s="21" t="s">
        <v>141</v>
      </c>
      <c r="G280" s="21" t="s">
        <v>14</v>
      </c>
      <c r="H280" s="21" t="s">
        <v>15</v>
      </c>
      <c r="I280" s="21" t="s">
        <v>16</v>
      </c>
      <c r="J280" s="21"/>
      <c r="K280" s="21" t="s">
        <v>17</v>
      </c>
      <c r="L280" s="21" t="s">
        <v>1</v>
      </c>
      <c r="M280" s="21" t="s">
        <v>18</v>
      </c>
      <c r="N280" s="21"/>
      <c r="O280" s="21"/>
      <c r="P280" s="21" t="s">
        <v>19</v>
      </c>
      <c r="Q280" s="21" t="s">
        <v>165</v>
      </c>
      <c r="T280" s="16"/>
    </row>
    <row r="281" spans="1:20" x14ac:dyDescent="0.2">
      <c r="A281" s="83">
        <v>32</v>
      </c>
      <c r="B281" s="100" t="s">
        <v>185</v>
      </c>
      <c r="C281" s="85">
        <f>C282</f>
        <v>10618</v>
      </c>
      <c r="D281" s="85">
        <f t="shared" ref="D281:O281" si="94">D282</f>
        <v>10485</v>
      </c>
      <c r="E281" s="85">
        <f t="shared" si="94"/>
        <v>0</v>
      </c>
      <c r="F281" s="85">
        <f t="shared" si="94"/>
        <v>0</v>
      </c>
      <c r="G281" s="85">
        <f t="shared" si="94"/>
        <v>0</v>
      </c>
      <c r="H281" s="85">
        <f t="shared" si="94"/>
        <v>0</v>
      </c>
      <c r="I281" s="85">
        <f t="shared" si="94"/>
        <v>0</v>
      </c>
      <c r="J281" s="85">
        <f t="shared" si="94"/>
        <v>0</v>
      </c>
      <c r="K281" s="85">
        <f t="shared" si="94"/>
        <v>0</v>
      </c>
      <c r="L281" s="85">
        <f t="shared" si="94"/>
        <v>133</v>
      </c>
      <c r="M281" s="85">
        <f t="shared" si="94"/>
        <v>0</v>
      </c>
      <c r="N281" s="85">
        <f t="shared" si="94"/>
        <v>0</v>
      </c>
      <c r="O281" s="85">
        <f t="shared" si="94"/>
        <v>0</v>
      </c>
      <c r="P281" s="85">
        <v>12000</v>
      </c>
      <c r="Q281" s="85">
        <v>12000</v>
      </c>
      <c r="T281" s="78"/>
    </row>
    <row r="282" spans="1:20" hidden="1" x14ac:dyDescent="0.2">
      <c r="A282" s="22">
        <v>322</v>
      </c>
      <c r="B282" s="40"/>
      <c r="C282" s="24">
        <f>SUM(C283+C284+C285)</f>
        <v>10618</v>
      </c>
      <c r="D282" s="24">
        <f t="shared" ref="D282:O282" si="95">SUM(D283+D284+D285)</f>
        <v>10485</v>
      </c>
      <c r="E282" s="24">
        <f t="shared" si="95"/>
        <v>0</v>
      </c>
      <c r="F282" s="24">
        <f t="shared" si="95"/>
        <v>0</v>
      </c>
      <c r="G282" s="24">
        <f t="shared" si="95"/>
        <v>0</v>
      </c>
      <c r="H282" s="24">
        <f t="shared" si="95"/>
        <v>0</v>
      </c>
      <c r="I282" s="24">
        <f t="shared" si="95"/>
        <v>0</v>
      </c>
      <c r="J282" s="24">
        <f t="shared" si="95"/>
        <v>0</v>
      </c>
      <c r="K282" s="24">
        <f t="shared" si="95"/>
        <v>0</v>
      </c>
      <c r="L282" s="24">
        <f t="shared" si="95"/>
        <v>133</v>
      </c>
      <c r="M282" s="24">
        <f t="shared" si="95"/>
        <v>0</v>
      </c>
      <c r="N282" s="24">
        <f t="shared" si="95"/>
        <v>0</v>
      </c>
      <c r="O282" s="24">
        <f t="shared" si="95"/>
        <v>0</v>
      </c>
      <c r="P282" s="26"/>
      <c r="Q282" s="26"/>
      <c r="T282" s="4"/>
    </row>
    <row r="283" spans="1:20" hidden="1" x14ac:dyDescent="0.2">
      <c r="A283" s="4">
        <v>3222</v>
      </c>
      <c r="B283" s="41" t="s">
        <v>142</v>
      </c>
      <c r="C283" s="26">
        <f>SUM(D283:O283)</f>
        <v>10485</v>
      </c>
      <c r="D283" s="26">
        <v>10485</v>
      </c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6"/>
      <c r="Q283" s="26"/>
      <c r="T283" s="4"/>
    </row>
    <row r="284" spans="1:20" hidden="1" x14ac:dyDescent="0.2">
      <c r="A284" s="4">
        <v>3222</v>
      </c>
      <c r="B284" s="41" t="s">
        <v>143</v>
      </c>
      <c r="C284" s="26">
        <f>SUM(D284:O284)</f>
        <v>133</v>
      </c>
      <c r="D284" s="26"/>
      <c r="E284" s="24"/>
      <c r="F284" s="24"/>
      <c r="G284" s="24"/>
      <c r="H284" s="24"/>
      <c r="I284" s="24"/>
      <c r="J284" s="24"/>
      <c r="K284" s="24"/>
      <c r="L284" s="26">
        <v>133</v>
      </c>
      <c r="M284" s="24"/>
      <c r="N284" s="24"/>
      <c r="O284" s="24"/>
      <c r="P284" s="26"/>
      <c r="Q284" s="26"/>
      <c r="T284" s="4"/>
    </row>
    <row r="285" spans="1:20" hidden="1" x14ac:dyDescent="0.2">
      <c r="A285" s="4">
        <v>3222</v>
      </c>
      <c r="B285" s="41" t="s">
        <v>144</v>
      </c>
      <c r="C285" s="42">
        <f>SUM(D285:N285)</f>
        <v>0</v>
      </c>
      <c r="D285" s="26"/>
      <c r="E285" s="24"/>
      <c r="F285" s="24"/>
      <c r="G285" s="24"/>
      <c r="H285" s="26">
        <v>0</v>
      </c>
      <c r="I285" s="24"/>
      <c r="J285" s="24"/>
      <c r="K285" s="24"/>
      <c r="L285" s="26">
        <v>0</v>
      </c>
      <c r="M285" s="24"/>
      <c r="N285" s="24"/>
      <c r="O285" s="24"/>
      <c r="P285" s="26"/>
      <c r="Q285" s="26"/>
      <c r="T285" s="4"/>
    </row>
    <row r="286" spans="1:20" x14ac:dyDescent="0.2">
      <c r="A286" s="78">
        <v>37</v>
      </c>
      <c r="B286" s="79" t="s">
        <v>190</v>
      </c>
      <c r="C286" s="36">
        <f>C287</f>
        <v>133</v>
      </c>
      <c r="D286" s="36">
        <f t="shared" ref="D286:O286" si="96">D287</f>
        <v>0</v>
      </c>
      <c r="E286" s="36">
        <f t="shared" si="96"/>
        <v>0</v>
      </c>
      <c r="F286" s="36">
        <f t="shared" si="96"/>
        <v>0</v>
      </c>
      <c r="G286" s="36">
        <f t="shared" si="96"/>
        <v>0</v>
      </c>
      <c r="H286" s="36">
        <f t="shared" si="96"/>
        <v>0</v>
      </c>
      <c r="I286" s="36">
        <f t="shared" si="96"/>
        <v>0</v>
      </c>
      <c r="J286" s="36">
        <f t="shared" si="96"/>
        <v>0</v>
      </c>
      <c r="K286" s="36">
        <f t="shared" si="96"/>
        <v>0</v>
      </c>
      <c r="L286" s="36">
        <f t="shared" si="96"/>
        <v>133</v>
      </c>
      <c r="M286" s="36">
        <f t="shared" si="96"/>
        <v>0</v>
      </c>
      <c r="N286" s="36">
        <f t="shared" si="96"/>
        <v>0</v>
      </c>
      <c r="O286" s="36">
        <f t="shared" si="96"/>
        <v>0</v>
      </c>
      <c r="P286" s="26">
        <v>200</v>
      </c>
      <c r="Q286" s="26">
        <v>200</v>
      </c>
      <c r="T286" s="4"/>
    </row>
    <row r="287" spans="1:20" hidden="1" x14ac:dyDescent="0.2">
      <c r="A287" s="22">
        <v>372</v>
      </c>
      <c r="B287" s="28" t="s">
        <v>191</v>
      </c>
      <c r="C287" s="24">
        <f>C288</f>
        <v>133</v>
      </c>
      <c r="D287" s="24">
        <f t="shared" ref="D287:O287" si="97">D288</f>
        <v>0</v>
      </c>
      <c r="E287" s="24">
        <f t="shared" si="97"/>
        <v>0</v>
      </c>
      <c r="F287" s="24">
        <f t="shared" si="97"/>
        <v>0</v>
      </c>
      <c r="G287" s="24">
        <f t="shared" si="97"/>
        <v>0</v>
      </c>
      <c r="H287" s="24">
        <f t="shared" si="97"/>
        <v>0</v>
      </c>
      <c r="I287" s="24">
        <f t="shared" si="97"/>
        <v>0</v>
      </c>
      <c r="J287" s="24">
        <f t="shared" si="97"/>
        <v>0</v>
      </c>
      <c r="K287" s="24">
        <f t="shared" si="97"/>
        <v>0</v>
      </c>
      <c r="L287" s="24">
        <f t="shared" si="97"/>
        <v>133</v>
      </c>
      <c r="M287" s="24">
        <f t="shared" si="97"/>
        <v>0</v>
      </c>
      <c r="N287" s="24">
        <f t="shared" si="97"/>
        <v>0</v>
      </c>
      <c r="O287" s="24">
        <f t="shared" si="97"/>
        <v>0</v>
      </c>
      <c r="P287" s="26"/>
      <c r="Q287" s="26"/>
      <c r="T287" s="4"/>
    </row>
    <row r="288" spans="1:20" hidden="1" x14ac:dyDescent="0.2">
      <c r="A288" s="25">
        <v>3721</v>
      </c>
      <c r="B288" s="27" t="s">
        <v>158</v>
      </c>
      <c r="C288" s="26">
        <f>SUM(D288:O288)</f>
        <v>133</v>
      </c>
      <c r="D288" s="26"/>
      <c r="E288" s="26"/>
      <c r="F288" s="26"/>
      <c r="G288" s="26"/>
      <c r="H288" s="26">
        <v>0</v>
      </c>
      <c r="I288" s="26"/>
      <c r="J288" s="26"/>
      <c r="K288" s="26"/>
      <c r="L288" s="26">
        <v>133</v>
      </c>
      <c r="M288" s="24"/>
      <c r="N288" s="24"/>
      <c r="O288" s="24"/>
      <c r="P288" s="26">
        <v>0</v>
      </c>
      <c r="Q288" s="26">
        <v>0</v>
      </c>
      <c r="T288" s="43"/>
    </row>
    <row r="289" spans="1:17" x14ac:dyDescent="0.2">
      <c r="A289" s="29"/>
      <c r="B289" s="30" t="s">
        <v>48</v>
      </c>
      <c r="C289" s="31">
        <f>C281+C286</f>
        <v>10751</v>
      </c>
      <c r="D289" s="31">
        <f t="shared" ref="D289:P289" si="98">D281+D286</f>
        <v>10485</v>
      </c>
      <c r="E289" s="31">
        <f t="shared" si="98"/>
        <v>0</v>
      </c>
      <c r="F289" s="31">
        <f t="shared" si="98"/>
        <v>0</v>
      </c>
      <c r="G289" s="31">
        <f t="shared" si="98"/>
        <v>0</v>
      </c>
      <c r="H289" s="31">
        <f t="shared" si="98"/>
        <v>0</v>
      </c>
      <c r="I289" s="31">
        <f t="shared" si="98"/>
        <v>0</v>
      </c>
      <c r="J289" s="31">
        <f t="shared" si="98"/>
        <v>0</v>
      </c>
      <c r="K289" s="31">
        <f t="shared" si="98"/>
        <v>0</v>
      </c>
      <c r="L289" s="31">
        <f t="shared" si="98"/>
        <v>266</v>
      </c>
      <c r="M289" s="31">
        <f t="shared" si="98"/>
        <v>0</v>
      </c>
      <c r="N289" s="31">
        <f t="shared" si="98"/>
        <v>0</v>
      </c>
      <c r="O289" s="31">
        <f t="shared" si="98"/>
        <v>0</v>
      </c>
      <c r="P289" s="31">
        <f t="shared" si="98"/>
        <v>12200</v>
      </c>
      <c r="Q289" s="31">
        <f t="shared" ref="Q289" si="99">Q281+Q286</f>
        <v>12200</v>
      </c>
    </row>
    <row r="291" spans="1:17" x14ac:dyDescent="0.2">
      <c r="A291" s="32"/>
      <c r="B291" s="33" t="s">
        <v>164</v>
      </c>
      <c r="C291" s="31">
        <f>C52+C73+C110+C147+C219+C237+C256+C275+C289</f>
        <v>1624579</v>
      </c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>
        <f>P52+P73+P110+P147+P219+P237+P256+P289</f>
        <v>1665700</v>
      </c>
      <c r="Q291" s="31">
        <f>Q52+Q73+Q110+Q147+Q219+Q237+Q256+Q289</f>
        <v>1665700</v>
      </c>
    </row>
    <row r="292" spans="1:17" x14ac:dyDescent="0.2">
      <c r="A292" s="47"/>
      <c r="B292" s="48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</row>
    <row r="293" spans="1:17" ht="10.5" customHeight="1" x14ac:dyDescent="0.2"/>
    <row r="294" spans="1:17" x14ac:dyDescent="0.2">
      <c r="A294" s="251" t="s">
        <v>227</v>
      </c>
      <c r="B294" s="76"/>
      <c r="C294" s="58"/>
      <c r="D294" s="58"/>
      <c r="E294" s="58"/>
      <c r="F294" s="58"/>
      <c r="G294" s="58"/>
      <c r="M294" s="6" t="s">
        <v>145</v>
      </c>
    </row>
    <row r="295" spans="1:17" x14ac:dyDescent="0.2">
      <c r="A295" s="252" t="s">
        <v>228</v>
      </c>
      <c r="B295" s="77"/>
      <c r="C295" s="14"/>
      <c r="D295" s="15"/>
      <c r="E295" s="14"/>
      <c r="F295" s="14"/>
      <c r="G295" s="14"/>
      <c r="H295" s="14"/>
      <c r="I295" s="14"/>
      <c r="J295" s="14"/>
      <c r="K295" s="14"/>
      <c r="L295" s="14"/>
      <c r="M295" s="6" t="s">
        <v>146</v>
      </c>
    </row>
    <row r="296" spans="1:17" x14ac:dyDescent="0.2">
      <c r="A296" s="67"/>
      <c r="B296" s="67"/>
      <c r="C296" s="16"/>
      <c r="D296" s="51"/>
      <c r="E296" s="51"/>
      <c r="F296" s="51"/>
      <c r="G296" s="51"/>
      <c r="H296" s="51"/>
      <c r="I296" s="51"/>
      <c r="J296" s="51"/>
      <c r="K296" s="51"/>
      <c r="L296" s="51"/>
    </row>
    <row r="297" spans="1:17" x14ac:dyDescent="0.2">
      <c r="A297" s="245" t="s">
        <v>167</v>
      </c>
      <c r="B297" s="245"/>
      <c r="C297" s="16"/>
      <c r="D297" s="16"/>
      <c r="E297" s="16"/>
      <c r="F297" s="16"/>
      <c r="G297" s="16"/>
      <c r="H297" s="16"/>
      <c r="I297" s="16"/>
      <c r="J297" s="16"/>
      <c r="K297" s="16"/>
    </row>
    <row r="298" spans="1:17" s="12" customFormat="1" x14ac:dyDescent="0.2">
      <c r="A298" s="60"/>
      <c r="B298" s="60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6"/>
      <c r="N298" s="6"/>
      <c r="O298" s="6"/>
      <c r="P298" s="6"/>
      <c r="Q298" s="6"/>
    </row>
    <row r="299" spans="1:17" x14ac:dyDescent="0.2">
      <c r="A299" s="35"/>
      <c r="B299" s="35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6" t="s">
        <v>147</v>
      </c>
    </row>
    <row r="300" spans="1:17" x14ac:dyDescent="0.2">
      <c r="A300" s="49"/>
      <c r="B300" s="49"/>
      <c r="C300" s="42"/>
      <c r="D300" s="46"/>
      <c r="E300" s="42"/>
      <c r="F300" s="46"/>
      <c r="G300" s="42"/>
      <c r="H300" s="46"/>
      <c r="I300" s="42"/>
      <c r="J300" s="42"/>
      <c r="L300" s="42"/>
    </row>
    <row r="301" spans="1:17" x14ac:dyDescent="0.2">
      <c r="A301" s="49"/>
      <c r="B301" s="50"/>
      <c r="C301" s="42"/>
      <c r="D301" s="46"/>
      <c r="E301" s="42"/>
      <c r="F301" s="46"/>
      <c r="G301" s="42"/>
      <c r="H301" s="46"/>
      <c r="I301" s="42"/>
      <c r="J301" s="42"/>
      <c r="L301" s="42"/>
    </row>
    <row r="302" spans="1:17" x14ac:dyDescent="0.2">
      <c r="A302" s="49"/>
      <c r="B302" s="53"/>
      <c r="C302" s="42"/>
      <c r="D302" s="46"/>
      <c r="E302" s="42"/>
      <c r="F302" s="46"/>
      <c r="G302" s="42"/>
      <c r="H302" s="46"/>
      <c r="I302" s="42"/>
      <c r="J302" s="42"/>
      <c r="L302" s="42"/>
    </row>
    <row r="303" spans="1:17" x14ac:dyDescent="0.2">
      <c r="A303" s="49"/>
      <c r="B303" s="50"/>
      <c r="C303" s="42"/>
      <c r="D303" s="46"/>
      <c r="E303" s="42"/>
      <c r="F303" s="46"/>
      <c r="J303" s="42"/>
      <c r="L303" s="42"/>
    </row>
    <row r="304" spans="1:17" x14ac:dyDescent="0.2">
      <c r="A304" s="35"/>
      <c r="B304" s="54"/>
      <c r="C304" s="36"/>
      <c r="D304" s="36"/>
      <c r="E304" s="36"/>
      <c r="F304" s="36"/>
      <c r="G304" s="36"/>
      <c r="H304" s="36"/>
      <c r="I304" s="36"/>
      <c r="J304" s="36"/>
      <c r="K304" s="36"/>
      <c r="L304" s="36"/>
    </row>
    <row r="305" spans="1:17" x14ac:dyDescent="0.2">
      <c r="A305" s="49"/>
      <c r="B305" s="50"/>
      <c r="C305" s="42"/>
      <c r="D305" s="46"/>
      <c r="E305" s="42"/>
      <c r="F305" s="55"/>
      <c r="G305" s="42"/>
      <c r="H305" s="42"/>
      <c r="I305" s="42"/>
      <c r="J305" s="42"/>
      <c r="K305" s="42"/>
      <c r="L305" s="42"/>
      <c r="M305" s="42"/>
      <c r="N305" s="42"/>
      <c r="O305" s="36"/>
      <c r="P305" s="36"/>
      <c r="Q305" s="36"/>
    </row>
    <row r="306" spans="1:17" x14ac:dyDescent="0.2">
      <c r="A306" s="49"/>
      <c r="B306" s="50"/>
      <c r="C306" s="42"/>
      <c r="D306" s="46"/>
      <c r="E306" s="42"/>
      <c r="F306" s="46"/>
      <c r="G306" s="42"/>
      <c r="H306" s="42"/>
      <c r="J306" s="42"/>
      <c r="K306" s="42"/>
      <c r="L306" s="42"/>
      <c r="M306" s="42"/>
      <c r="O306" s="42"/>
      <c r="P306" s="42"/>
      <c r="Q306" s="42"/>
    </row>
    <row r="307" spans="1:17" x14ac:dyDescent="0.2">
      <c r="A307" s="49"/>
      <c r="B307" s="50"/>
      <c r="C307" s="42"/>
      <c r="D307" s="42"/>
      <c r="E307" s="42"/>
      <c r="F307" s="46"/>
      <c r="G307" s="42"/>
      <c r="H307" s="42"/>
      <c r="I307" s="42"/>
      <c r="J307" s="42"/>
      <c r="K307" s="42"/>
      <c r="L307" s="42"/>
      <c r="M307" s="42"/>
      <c r="O307" s="42"/>
      <c r="P307" s="42"/>
      <c r="Q307" s="42"/>
    </row>
    <row r="308" spans="1:17" x14ac:dyDescent="0.2">
      <c r="A308" s="49"/>
      <c r="B308" s="50"/>
      <c r="C308" s="42"/>
      <c r="D308" s="42"/>
      <c r="E308" s="42"/>
      <c r="F308" s="46"/>
      <c r="G308" s="42"/>
      <c r="H308" s="42"/>
      <c r="I308" s="42"/>
      <c r="J308" s="42"/>
      <c r="K308" s="42"/>
      <c r="L308" s="42"/>
      <c r="M308" s="42"/>
      <c r="O308" s="42"/>
      <c r="P308" s="42"/>
      <c r="Q308" s="42"/>
    </row>
    <row r="309" spans="1:17" x14ac:dyDescent="0.2">
      <c r="C309" s="42"/>
      <c r="D309" s="42"/>
      <c r="E309" s="42"/>
      <c r="F309" s="42"/>
      <c r="G309" s="42"/>
      <c r="H309" s="42"/>
      <c r="I309" s="42"/>
      <c r="J309" s="42"/>
      <c r="K309" s="56"/>
      <c r="L309" s="42"/>
      <c r="M309" s="42"/>
      <c r="N309" s="56"/>
      <c r="O309" s="56"/>
      <c r="P309" s="42"/>
      <c r="Q309" s="42"/>
    </row>
    <row r="310" spans="1:17" x14ac:dyDescent="0.2">
      <c r="A310" s="49"/>
      <c r="B310" s="54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</row>
  </sheetData>
  <mergeCells count="13">
    <mergeCell ref="A278:G278"/>
    <mergeCell ref="A297:B297"/>
    <mergeCell ref="A1:Q1"/>
    <mergeCell ref="A77:G77"/>
    <mergeCell ref="A56:G56"/>
    <mergeCell ref="A2:Q2"/>
    <mergeCell ref="A150:I150"/>
    <mergeCell ref="H152:K152"/>
    <mergeCell ref="A113:G113"/>
    <mergeCell ref="A223:G223"/>
    <mergeCell ref="A240:G240"/>
    <mergeCell ref="A222:I222"/>
    <mergeCell ref="A259:G259"/>
  </mergeCells>
  <pageMargins left="0.19685039370078741" right="0.19685039370078741" top="0.55118110236220474" bottom="0.51181102362204722" header="0.70866141732283472" footer="0.51181102362204722"/>
  <pageSetup paperSize="9" scale="46" orientation="landscape" r:id="rId1"/>
  <headerFooter alignWithMargins="0"/>
  <rowBreaks count="1" manualBreakCount="1">
    <brk id="1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OPĆI DIO</vt:lpstr>
      <vt:lpstr>Plan prihoda</vt:lpstr>
      <vt:lpstr>PLAN RASHODA I IZDATAKA</vt:lpstr>
      <vt:lpstr>'PLAN RASHODA I IZDATAKA'!Print_Area</vt:lpstr>
      <vt:lpstr>'PLAN RASHODA I IZDATAKA'!Print_Titles</vt:lpstr>
    </vt:vector>
  </TitlesOfParts>
  <Manager/>
  <Company>mf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DRAGANA</cp:lastModifiedBy>
  <cp:revision/>
  <cp:lastPrinted>2022-09-27T12:16:44Z</cp:lastPrinted>
  <dcterms:created xsi:type="dcterms:W3CDTF">1996-10-14T23:33:28Z</dcterms:created>
  <dcterms:modified xsi:type="dcterms:W3CDTF">2023-01-13T11:45:54Z</dcterms:modified>
  <cp:category/>
  <cp:contentStatus/>
</cp:coreProperties>
</file>