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net-my.sharepoint.com/personal/anita_mokoric_skole_hr/Documents/Financije, planovi, registri/"/>
    </mc:Choice>
  </mc:AlternateContent>
  <xr:revisionPtr revIDLastSave="2" documentId="8_{82AA2C8B-6A11-4DB6-94AD-493DED168DEC}" xr6:coauthVersionLast="47" xr6:coauthVersionMax="47" xr10:uidLastSave="{0EC8CD89-E561-494E-8AAE-F6FC6993152C}"/>
  <bookViews>
    <workbookView xWindow="-120" yWindow="-120" windowWidth="29040" windowHeight="15840" tabRatio="604" activeTab="2" xr2:uid="{00000000-000D-0000-FFFF-FFFF00000000}"/>
  </bookViews>
  <sheets>
    <sheet name="FP PiP 1" sheetId="5" r:id="rId1"/>
    <sheet name="FP PiP 2" sheetId="4" r:id="rId2"/>
    <sheet name="FP Ril " sheetId="14" r:id="rId3"/>
    <sheet name="OPĆI DIO" sheetId="7" r:id="rId4"/>
  </sheets>
  <definedNames>
    <definedName name="_xlnm.Print_Titles" localSheetId="2">'FP Ril '!$4:$5</definedName>
    <definedName name="_xlnm.Print_Area" localSheetId="0">'FP PiP 1'!$A$1:$H$70</definedName>
    <definedName name="_xlnm.Print_Area" localSheetId="1">'FP PiP 2'!$A$1:$P$24</definedName>
    <definedName name="_xlnm.Print_Area" localSheetId="2">'FP Ril '!$A$1:$Q$257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5" l="1"/>
  <c r="C26" i="5"/>
  <c r="D26" i="5"/>
  <c r="E26" i="5"/>
  <c r="F26" i="5"/>
  <c r="G26" i="5"/>
  <c r="B26" i="5"/>
  <c r="C20" i="5"/>
  <c r="D20" i="5"/>
  <c r="E20" i="5"/>
  <c r="F20" i="5"/>
  <c r="G20" i="5"/>
  <c r="H20" i="5"/>
  <c r="B20" i="5"/>
  <c r="C16" i="5"/>
  <c r="D16" i="5"/>
  <c r="E16" i="5"/>
  <c r="E30" i="5" s="1"/>
  <c r="F16" i="5"/>
  <c r="G16" i="5"/>
  <c r="H16" i="5"/>
  <c r="B16" i="5"/>
  <c r="C10" i="5"/>
  <c r="D10" i="5"/>
  <c r="E10" i="5"/>
  <c r="F10" i="5"/>
  <c r="G10" i="5"/>
  <c r="H10" i="5"/>
  <c r="B10" i="5"/>
  <c r="B30" i="5" l="1"/>
  <c r="G30" i="5"/>
  <c r="D30" i="5"/>
  <c r="H30" i="5"/>
  <c r="C30" i="5"/>
  <c r="F30" i="5"/>
  <c r="C211" i="14"/>
  <c r="C209" i="14"/>
  <c r="C207" i="14"/>
  <c r="C205" i="14"/>
  <c r="E211" i="14"/>
  <c r="E209" i="14"/>
  <c r="E207" i="14"/>
  <c r="E205" i="14"/>
  <c r="E213" i="14" s="1"/>
  <c r="C213" i="14" l="1"/>
  <c r="R205" i="14"/>
  <c r="H10" i="7" l="1"/>
  <c r="G10" i="7"/>
  <c r="Q247" i="14"/>
  <c r="Q234" i="14"/>
  <c r="Q199" i="14"/>
  <c r="Q102" i="14"/>
  <c r="Q68" i="14"/>
  <c r="Q44" i="14"/>
  <c r="Q49" i="14" s="1"/>
  <c r="P247" i="14"/>
  <c r="P234" i="14"/>
  <c r="P199" i="14"/>
  <c r="P102" i="14"/>
  <c r="P68" i="14"/>
  <c r="F10" i="7"/>
  <c r="F7" i="7" s="1"/>
  <c r="D131" i="14" l="1"/>
  <c r="E131" i="14"/>
  <c r="F131" i="14"/>
  <c r="G131" i="14"/>
  <c r="H131" i="14"/>
  <c r="I131" i="14"/>
  <c r="J131" i="14"/>
  <c r="K131" i="14"/>
  <c r="L131" i="14"/>
  <c r="M131" i="14"/>
  <c r="N131" i="14"/>
  <c r="D129" i="14"/>
  <c r="E129" i="14"/>
  <c r="F129" i="14"/>
  <c r="G129" i="14"/>
  <c r="H129" i="14"/>
  <c r="I129" i="14"/>
  <c r="J129" i="14"/>
  <c r="K129" i="14"/>
  <c r="L129" i="14"/>
  <c r="M129" i="14"/>
  <c r="N129" i="14"/>
  <c r="D125" i="14"/>
  <c r="E125" i="14"/>
  <c r="F125" i="14"/>
  <c r="G125" i="14"/>
  <c r="H125" i="14"/>
  <c r="I125" i="14"/>
  <c r="J125" i="14"/>
  <c r="K125" i="14"/>
  <c r="L125" i="14"/>
  <c r="M125" i="14"/>
  <c r="N125" i="14"/>
  <c r="D121" i="14"/>
  <c r="E121" i="14"/>
  <c r="F121" i="14"/>
  <c r="G121" i="14"/>
  <c r="H121" i="14"/>
  <c r="I121" i="14"/>
  <c r="J121" i="14"/>
  <c r="K121" i="14"/>
  <c r="L121" i="14"/>
  <c r="M121" i="14"/>
  <c r="N121" i="14"/>
  <c r="D117" i="14"/>
  <c r="E117" i="14"/>
  <c r="F117" i="14"/>
  <c r="G117" i="14"/>
  <c r="H117" i="14"/>
  <c r="I117" i="14"/>
  <c r="J117" i="14"/>
  <c r="K117" i="14"/>
  <c r="L117" i="14"/>
  <c r="M117" i="14"/>
  <c r="N117" i="14"/>
  <c r="D110" i="14"/>
  <c r="E110" i="14"/>
  <c r="F110" i="14"/>
  <c r="G110" i="14"/>
  <c r="H110" i="14"/>
  <c r="I110" i="14"/>
  <c r="J110" i="14"/>
  <c r="K110" i="14"/>
  <c r="L110" i="14"/>
  <c r="M110" i="14"/>
  <c r="N110" i="14"/>
  <c r="D108" i="14"/>
  <c r="E108" i="14"/>
  <c r="F108" i="14"/>
  <c r="G108" i="14"/>
  <c r="H108" i="14"/>
  <c r="I108" i="14"/>
  <c r="J108" i="14"/>
  <c r="K108" i="14"/>
  <c r="L108" i="14"/>
  <c r="M108" i="14"/>
  <c r="N108" i="14"/>
  <c r="C130" i="14"/>
  <c r="C129" i="14" s="1"/>
  <c r="C126" i="14"/>
  <c r="C127" i="14"/>
  <c r="C111" i="14"/>
  <c r="D245" i="14"/>
  <c r="E245" i="14"/>
  <c r="F245" i="14"/>
  <c r="G245" i="14"/>
  <c r="H245" i="14"/>
  <c r="I245" i="14"/>
  <c r="J245" i="14"/>
  <c r="K245" i="14"/>
  <c r="L245" i="14"/>
  <c r="L247" i="14" s="1"/>
  <c r="M245" i="14"/>
  <c r="N245" i="14"/>
  <c r="O245" i="14"/>
  <c r="D241" i="14"/>
  <c r="E241" i="14"/>
  <c r="E247" i="14" s="1"/>
  <c r="F241" i="14"/>
  <c r="G241" i="14"/>
  <c r="G247" i="14" s="1"/>
  <c r="H241" i="14"/>
  <c r="I241" i="14"/>
  <c r="J241" i="14"/>
  <c r="K241" i="14"/>
  <c r="K247" i="14" s="1"/>
  <c r="L241" i="14"/>
  <c r="M241" i="14"/>
  <c r="M247" i="14" s="1"/>
  <c r="N241" i="14"/>
  <c r="O241" i="14"/>
  <c r="D230" i="14"/>
  <c r="E230" i="14"/>
  <c r="F230" i="14"/>
  <c r="G230" i="14"/>
  <c r="H230" i="14"/>
  <c r="I230" i="14"/>
  <c r="J230" i="14"/>
  <c r="K230" i="14"/>
  <c r="L230" i="14"/>
  <c r="M230" i="14"/>
  <c r="N230" i="14"/>
  <c r="O230" i="14"/>
  <c r="D227" i="14"/>
  <c r="E227" i="14"/>
  <c r="F227" i="14"/>
  <c r="G227" i="14"/>
  <c r="H227" i="14"/>
  <c r="I227" i="14"/>
  <c r="J227" i="14"/>
  <c r="K227" i="14"/>
  <c r="L227" i="14"/>
  <c r="M227" i="14"/>
  <c r="N227" i="14"/>
  <c r="O227" i="14"/>
  <c r="D224" i="14"/>
  <c r="E224" i="14"/>
  <c r="F224" i="14"/>
  <c r="G224" i="14"/>
  <c r="H224" i="14"/>
  <c r="I224" i="14"/>
  <c r="J224" i="14"/>
  <c r="K224" i="14"/>
  <c r="L224" i="14"/>
  <c r="M224" i="14"/>
  <c r="N224" i="14"/>
  <c r="O224" i="14"/>
  <c r="D222" i="14"/>
  <c r="E222" i="14"/>
  <c r="F222" i="14"/>
  <c r="G222" i="14"/>
  <c r="H222" i="14"/>
  <c r="I222" i="14"/>
  <c r="J222" i="14"/>
  <c r="K222" i="14"/>
  <c r="L222" i="14"/>
  <c r="M222" i="14"/>
  <c r="N222" i="14"/>
  <c r="O222" i="14"/>
  <c r="D220" i="14"/>
  <c r="D234" i="14" s="1"/>
  <c r="E220" i="14"/>
  <c r="F220" i="14"/>
  <c r="G220" i="14"/>
  <c r="H220" i="14"/>
  <c r="I220" i="14"/>
  <c r="I234" i="14" s="1"/>
  <c r="J220" i="14"/>
  <c r="K220" i="14"/>
  <c r="K234" i="14" s="1"/>
  <c r="L220" i="14"/>
  <c r="L234" i="14" s="1"/>
  <c r="M220" i="14"/>
  <c r="N220" i="14"/>
  <c r="O220" i="14"/>
  <c r="O234" i="14" s="1"/>
  <c r="D197" i="14"/>
  <c r="E197" i="14"/>
  <c r="F197" i="14"/>
  <c r="G197" i="14"/>
  <c r="H197" i="14"/>
  <c r="I197" i="14"/>
  <c r="J197" i="14"/>
  <c r="K197" i="14"/>
  <c r="L197" i="14"/>
  <c r="M197" i="14"/>
  <c r="N197" i="14"/>
  <c r="O197" i="14"/>
  <c r="D195" i="14"/>
  <c r="E195" i="14"/>
  <c r="F195" i="14"/>
  <c r="G195" i="14"/>
  <c r="H195" i="14"/>
  <c r="I195" i="14"/>
  <c r="J195" i="14"/>
  <c r="K195" i="14"/>
  <c r="L195" i="14"/>
  <c r="M195" i="14"/>
  <c r="N195" i="14"/>
  <c r="O195" i="14"/>
  <c r="D188" i="14"/>
  <c r="E188" i="14"/>
  <c r="F188" i="14"/>
  <c r="G188" i="14"/>
  <c r="H188" i="14"/>
  <c r="I188" i="14"/>
  <c r="J188" i="14"/>
  <c r="K188" i="14"/>
  <c r="L188" i="14"/>
  <c r="M188" i="14"/>
  <c r="N188" i="14"/>
  <c r="O188" i="14"/>
  <c r="D186" i="14"/>
  <c r="E186" i="14"/>
  <c r="F186" i="14"/>
  <c r="G186" i="14"/>
  <c r="H186" i="14"/>
  <c r="I186" i="14"/>
  <c r="J186" i="14"/>
  <c r="K186" i="14"/>
  <c r="L186" i="14"/>
  <c r="M186" i="14"/>
  <c r="N186" i="14"/>
  <c r="O186" i="14"/>
  <c r="D184" i="14"/>
  <c r="E184" i="14"/>
  <c r="F184" i="14"/>
  <c r="G184" i="14"/>
  <c r="H184" i="14"/>
  <c r="I184" i="14"/>
  <c r="J184" i="14"/>
  <c r="K184" i="14"/>
  <c r="L184" i="14"/>
  <c r="M184" i="14"/>
  <c r="N184" i="14"/>
  <c r="O184" i="14"/>
  <c r="D181" i="14"/>
  <c r="E181" i="14"/>
  <c r="F181" i="14"/>
  <c r="G181" i="14"/>
  <c r="H181" i="14"/>
  <c r="I181" i="14"/>
  <c r="J181" i="14"/>
  <c r="K181" i="14"/>
  <c r="L181" i="14"/>
  <c r="M181" i="14"/>
  <c r="N181" i="14"/>
  <c r="O181" i="14"/>
  <c r="D173" i="14"/>
  <c r="E173" i="14"/>
  <c r="F173" i="14"/>
  <c r="G173" i="14"/>
  <c r="H173" i="14"/>
  <c r="I173" i="14"/>
  <c r="J173" i="14"/>
  <c r="K173" i="14"/>
  <c r="L173" i="14"/>
  <c r="M173" i="14"/>
  <c r="N173" i="14"/>
  <c r="O173" i="14"/>
  <c r="D171" i="14"/>
  <c r="E171" i="14"/>
  <c r="F171" i="14"/>
  <c r="G171" i="14"/>
  <c r="H171" i="14"/>
  <c r="I171" i="14"/>
  <c r="J171" i="14"/>
  <c r="K171" i="14"/>
  <c r="L171" i="14"/>
  <c r="M171" i="14"/>
  <c r="N171" i="14"/>
  <c r="O171" i="14"/>
  <c r="D161" i="14"/>
  <c r="E161" i="14"/>
  <c r="F161" i="14"/>
  <c r="G161" i="14"/>
  <c r="H161" i="14"/>
  <c r="I161" i="14"/>
  <c r="J161" i="14"/>
  <c r="K161" i="14"/>
  <c r="L161" i="14"/>
  <c r="M161" i="14"/>
  <c r="N161" i="14"/>
  <c r="O161" i="14"/>
  <c r="D154" i="14"/>
  <c r="E154" i="14"/>
  <c r="F154" i="14"/>
  <c r="G154" i="14"/>
  <c r="H154" i="14"/>
  <c r="I154" i="14"/>
  <c r="J154" i="14"/>
  <c r="K154" i="14"/>
  <c r="L154" i="14"/>
  <c r="M154" i="14"/>
  <c r="N154" i="14"/>
  <c r="O154" i="14"/>
  <c r="D149" i="14"/>
  <c r="E149" i="14"/>
  <c r="F149" i="14"/>
  <c r="G149" i="14"/>
  <c r="H149" i="14"/>
  <c r="I149" i="14"/>
  <c r="J149" i="14"/>
  <c r="K149" i="14"/>
  <c r="L149" i="14"/>
  <c r="M149" i="14"/>
  <c r="N149" i="14"/>
  <c r="O149" i="14"/>
  <c r="D146" i="14"/>
  <c r="E146" i="14"/>
  <c r="F146" i="14"/>
  <c r="G146" i="14"/>
  <c r="H146" i="14"/>
  <c r="I146" i="14"/>
  <c r="J146" i="14"/>
  <c r="K146" i="14"/>
  <c r="L146" i="14"/>
  <c r="M146" i="14"/>
  <c r="N146" i="14"/>
  <c r="O146" i="14"/>
  <c r="D144" i="14"/>
  <c r="E144" i="14"/>
  <c r="F144" i="14"/>
  <c r="G144" i="14"/>
  <c r="H144" i="14"/>
  <c r="I144" i="14"/>
  <c r="J144" i="14"/>
  <c r="K144" i="14"/>
  <c r="L144" i="14"/>
  <c r="M144" i="14"/>
  <c r="N144" i="14"/>
  <c r="O144" i="14"/>
  <c r="D142" i="14"/>
  <c r="D199" i="14" s="1"/>
  <c r="E142" i="14"/>
  <c r="F142" i="14"/>
  <c r="G142" i="14"/>
  <c r="H142" i="14"/>
  <c r="I142" i="14"/>
  <c r="I199" i="14" s="1"/>
  <c r="J142" i="14"/>
  <c r="J199" i="14" s="1"/>
  <c r="K142" i="14"/>
  <c r="L142" i="14"/>
  <c r="L199" i="14" s="1"/>
  <c r="M142" i="14"/>
  <c r="N142" i="14"/>
  <c r="O142" i="14"/>
  <c r="O199" i="14" s="1"/>
  <c r="C150" i="14"/>
  <c r="C232" i="14"/>
  <c r="C231" i="14"/>
  <c r="C229" i="14"/>
  <c r="C228" i="14"/>
  <c r="C226" i="14"/>
  <c r="C225" i="14"/>
  <c r="C223" i="14"/>
  <c r="C222" i="14" s="1"/>
  <c r="C221" i="14"/>
  <c r="C220" i="14" s="1"/>
  <c r="D66" i="14"/>
  <c r="E66" i="14"/>
  <c r="F66" i="14"/>
  <c r="G66" i="14"/>
  <c r="H66" i="14"/>
  <c r="I66" i="14"/>
  <c r="J66" i="14"/>
  <c r="K66" i="14"/>
  <c r="L66" i="14"/>
  <c r="M66" i="14"/>
  <c r="N66" i="14"/>
  <c r="O66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D56" i="14"/>
  <c r="D68" i="14" s="1"/>
  <c r="E56" i="14"/>
  <c r="F56" i="14"/>
  <c r="G56" i="14"/>
  <c r="G68" i="14" s="1"/>
  <c r="H56" i="14"/>
  <c r="I56" i="14"/>
  <c r="J56" i="14"/>
  <c r="K56" i="14"/>
  <c r="L56" i="14"/>
  <c r="L68" i="14" s="1"/>
  <c r="M56" i="14"/>
  <c r="N56" i="14"/>
  <c r="O56" i="14"/>
  <c r="O68" i="14" s="1"/>
  <c r="H43" i="5"/>
  <c r="C246" i="14"/>
  <c r="C245" i="14" s="1"/>
  <c r="C244" i="14"/>
  <c r="C243" i="14"/>
  <c r="C242" i="14"/>
  <c r="C241" i="14" s="1"/>
  <c r="Q135" i="14"/>
  <c r="P135" i="14"/>
  <c r="C133" i="14"/>
  <c r="C132" i="14"/>
  <c r="C128" i="14"/>
  <c r="C124" i="14"/>
  <c r="C123" i="14"/>
  <c r="C122" i="14"/>
  <c r="C120" i="14"/>
  <c r="C119" i="14"/>
  <c r="C118" i="14"/>
  <c r="C116" i="14"/>
  <c r="C115" i="14"/>
  <c r="C114" i="14"/>
  <c r="N113" i="14"/>
  <c r="M113" i="14"/>
  <c r="L113" i="14"/>
  <c r="K113" i="14"/>
  <c r="J113" i="14"/>
  <c r="I113" i="14"/>
  <c r="H113" i="14"/>
  <c r="G113" i="14"/>
  <c r="F113" i="14"/>
  <c r="E113" i="14"/>
  <c r="D113" i="14"/>
  <c r="C112" i="14"/>
  <c r="C109" i="14"/>
  <c r="C108" i="14" s="1"/>
  <c r="C198" i="14"/>
  <c r="C197" i="14" s="1"/>
  <c r="C196" i="14"/>
  <c r="C195" i="14"/>
  <c r="C194" i="14"/>
  <c r="C193" i="14"/>
  <c r="C192" i="14"/>
  <c r="C191" i="14"/>
  <c r="C190" i="14"/>
  <c r="C189" i="14"/>
  <c r="C187" i="14"/>
  <c r="C186" i="14" s="1"/>
  <c r="C185" i="14"/>
  <c r="C184" i="14" s="1"/>
  <c r="C183" i="14"/>
  <c r="C182" i="14"/>
  <c r="C180" i="14"/>
  <c r="C179" i="14"/>
  <c r="C178" i="14"/>
  <c r="C177" i="14"/>
  <c r="C176" i="14"/>
  <c r="C175" i="14"/>
  <c r="C174" i="14"/>
  <c r="C172" i="14"/>
  <c r="C171" i="14" s="1"/>
  <c r="C170" i="14"/>
  <c r="C169" i="14"/>
  <c r="C168" i="14"/>
  <c r="C167" i="14"/>
  <c r="C166" i="14"/>
  <c r="C165" i="14"/>
  <c r="C164" i="14"/>
  <c r="C163" i="14"/>
  <c r="C162" i="14"/>
  <c r="C160" i="14"/>
  <c r="C159" i="14"/>
  <c r="C158" i="14"/>
  <c r="C157" i="14"/>
  <c r="C156" i="14"/>
  <c r="C155" i="14"/>
  <c r="C153" i="14"/>
  <c r="C152" i="14"/>
  <c r="C151" i="14"/>
  <c r="C148" i="14"/>
  <c r="C147" i="14"/>
  <c r="C145" i="14"/>
  <c r="C144" i="14" s="1"/>
  <c r="C143" i="14"/>
  <c r="C142" i="14" s="1"/>
  <c r="C67" i="14"/>
  <c r="C66" i="14" s="1"/>
  <c r="C65" i="14"/>
  <c r="C64" i="14" s="1"/>
  <c r="C63" i="14"/>
  <c r="C62" i="14" s="1"/>
  <c r="C61" i="14"/>
  <c r="C60" i="14" s="1"/>
  <c r="C59" i="14"/>
  <c r="C58" i="14"/>
  <c r="C57" i="14"/>
  <c r="O102" i="14"/>
  <c r="C101" i="14"/>
  <c r="C100" i="14" s="1"/>
  <c r="D100" i="14"/>
  <c r="C99" i="14"/>
  <c r="C97" i="14" s="1"/>
  <c r="C98" i="14"/>
  <c r="N97" i="14"/>
  <c r="M97" i="14"/>
  <c r="L97" i="14"/>
  <c r="K97" i="14"/>
  <c r="J97" i="14"/>
  <c r="I97" i="14"/>
  <c r="H97" i="14"/>
  <c r="G97" i="14"/>
  <c r="F97" i="14"/>
  <c r="E97" i="14"/>
  <c r="D97" i="14"/>
  <c r="C96" i="14"/>
  <c r="C95" i="14" s="1"/>
  <c r="N95" i="14"/>
  <c r="M95" i="14"/>
  <c r="L95" i="14"/>
  <c r="K95" i="14"/>
  <c r="J95" i="14"/>
  <c r="I95" i="14"/>
  <c r="H95" i="14"/>
  <c r="G95" i="14"/>
  <c r="F95" i="14"/>
  <c r="E95" i="14"/>
  <c r="D95" i="14"/>
  <c r="C94" i="14"/>
  <c r="C93" i="14"/>
  <c r="C92" i="14"/>
  <c r="C91" i="14"/>
  <c r="N90" i="14"/>
  <c r="M90" i="14"/>
  <c r="L90" i="14"/>
  <c r="K90" i="14"/>
  <c r="J90" i="14"/>
  <c r="I90" i="14"/>
  <c r="H90" i="14"/>
  <c r="G90" i="14"/>
  <c r="F90" i="14"/>
  <c r="E90" i="14"/>
  <c r="D90" i="14"/>
  <c r="C89" i="14"/>
  <c r="C88" i="14"/>
  <c r="C87" i="14"/>
  <c r="N86" i="14"/>
  <c r="M86" i="14"/>
  <c r="L86" i="14"/>
  <c r="K86" i="14"/>
  <c r="J86" i="14"/>
  <c r="I86" i="14"/>
  <c r="H86" i="14"/>
  <c r="G86" i="14"/>
  <c r="F86" i="14"/>
  <c r="E86" i="14"/>
  <c r="D86" i="14"/>
  <c r="C85" i="14"/>
  <c r="C84" i="14"/>
  <c r="C83" i="14"/>
  <c r="N82" i="14"/>
  <c r="M82" i="14"/>
  <c r="L82" i="14"/>
  <c r="K82" i="14"/>
  <c r="J82" i="14"/>
  <c r="I82" i="14"/>
  <c r="H82" i="14"/>
  <c r="G82" i="14"/>
  <c r="F82" i="14"/>
  <c r="E82" i="14"/>
  <c r="D82" i="14"/>
  <c r="C81" i="14"/>
  <c r="C80" i="14" s="1"/>
  <c r="N80" i="14"/>
  <c r="M80" i="14"/>
  <c r="L80" i="14"/>
  <c r="K80" i="14"/>
  <c r="J80" i="14"/>
  <c r="I80" i="14"/>
  <c r="H80" i="14"/>
  <c r="G80" i="14"/>
  <c r="F80" i="14"/>
  <c r="E80" i="14"/>
  <c r="D80" i="14"/>
  <c r="C79" i="14"/>
  <c r="C78" i="14"/>
  <c r="N77" i="14"/>
  <c r="M77" i="14"/>
  <c r="L77" i="14"/>
  <c r="K77" i="14"/>
  <c r="J77" i="14"/>
  <c r="I77" i="14"/>
  <c r="H77" i="14"/>
  <c r="G77" i="14"/>
  <c r="F77" i="14"/>
  <c r="E77" i="14"/>
  <c r="D77" i="14"/>
  <c r="C48" i="14"/>
  <c r="C47" i="14" s="1"/>
  <c r="O47" i="14"/>
  <c r="N47" i="14"/>
  <c r="M47" i="14"/>
  <c r="L47" i="14"/>
  <c r="K47" i="14"/>
  <c r="J47" i="14"/>
  <c r="I47" i="14"/>
  <c r="H47" i="14"/>
  <c r="G47" i="14"/>
  <c r="F47" i="14"/>
  <c r="E47" i="14"/>
  <c r="D47" i="14"/>
  <c r="C46" i="14"/>
  <c r="C45" i="14"/>
  <c r="P44" i="14"/>
  <c r="P49" i="14" s="1"/>
  <c r="O44" i="14"/>
  <c r="N44" i="14"/>
  <c r="M44" i="14"/>
  <c r="L44" i="14"/>
  <c r="K44" i="14"/>
  <c r="J44" i="14"/>
  <c r="I44" i="14"/>
  <c r="H44" i="14"/>
  <c r="G44" i="14"/>
  <c r="F44" i="14"/>
  <c r="E44" i="14"/>
  <c r="D44" i="14"/>
  <c r="C43" i="14"/>
  <c r="C42" i="14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1" i="14"/>
  <c r="C40" i="14"/>
  <c r="C39" i="14"/>
  <c r="C38" i="14"/>
  <c r="C37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5" i="14"/>
  <c r="C34" i="14"/>
  <c r="C33" i="14"/>
  <c r="C32" i="14"/>
  <c r="C31" i="14"/>
  <c r="C30" i="14"/>
  <c r="C29" i="14"/>
  <c r="C28" i="14"/>
  <c r="C27" i="14"/>
  <c r="C26" i="14"/>
  <c r="C25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3" i="14"/>
  <c r="C22" i="14"/>
  <c r="C21" i="14"/>
  <c r="C20" i="14"/>
  <c r="C19" i="14"/>
  <c r="C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6" i="14"/>
  <c r="C15" i="14"/>
  <c r="C14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20" i="4"/>
  <c r="N20" i="4"/>
  <c r="M20" i="4"/>
  <c r="L20" i="4"/>
  <c r="K20" i="4"/>
  <c r="J20" i="4"/>
  <c r="I20" i="4"/>
  <c r="I43" i="4"/>
  <c r="H43" i="4"/>
  <c r="G43" i="4"/>
  <c r="F43" i="4"/>
  <c r="E43" i="4"/>
  <c r="D43" i="4"/>
  <c r="C43" i="4"/>
  <c r="B43" i="4"/>
  <c r="H41" i="5"/>
  <c r="H37" i="5"/>
  <c r="F6" i="7"/>
  <c r="C70" i="5"/>
  <c r="B20" i="4"/>
  <c r="H20" i="4"/>
  <c r="G20" i="4"/>
  <c r="F20" i="4"/>
  <c r="E20" i="4"/>
  <c r="D20" i="4"/>
  <c r="C20" i="4"/>
  <c r="C181" i="14" l="1"/>
  <c r="H234" i="14"/>
  <c r="D247" i="14"/>
  <c r="I68" i="14"/>
  <c r="N234" i="14"/>
  <c r="F234" i="14"/>
  <c r="G102" i="14"/>
  <c r="M199" i="14"/>
  <c r="E199" i="14"/>
  <c r="E234" i="14"/>
  <c r="F68" i="14"/>
  <c r="N68" i="14"/>
  <c r="H68" i="14"/>
  <c r="C117" i="14"/>
  <c r="C224" i="14"/>
  <c r="J247" i="14"/>
  <c r="L102" i="14"/>
  <c r="C131" i="14"/>
  <c r="K68" i="14"/>
  <c r="E68" i="14"/>
  <c r="K199" i="14"/>
  <c r="C121" i="14"/>
  <c r="J68" i="14"/>
  <c r="I49" i="14"/>
  <c r="O49" i="14"/>
  <c r="N247" i="14"/>
  <c r="C247" i="14"/>
  <c r="F199" i="14"/>
  <c r="N199" i="14"/>
  <c r="C113" i="14"/>
  <c r="E102" i="14"/>
  <c r="K102" i="14"/>
  <c r="D102" i="14"/>
  <c r="J102" i="14"/>
  <c r="H102" i="14"/>
  <c r="N102" i="14"/>
  <c r="F102" i="14"/>
  <c r="I102" i="14"/>
  <c r="M102" i="14"/>
  <c r="C77" i="14"/>
  <c r="M68" i="14"/>
  <c r="N49" i="14"/>
  <c r="K49" i="14"/>
  <c r="J49" i="14"/>
  <c r="D49" i="14"/>
  <c r="M49" i="14"/>
  <c r="F49" i="14"/>
  <c r="E49" i="14"/>
  <c r="G49" i="14"/>
  <c r="L49" i="14"/>
  <c r="H49" i="14"/>
  <c r="G199" i="14"/>
  <c r="C230" i="14"/>
  <c r="M234" i="14"/>
  <c r="G234" i="14"/>
  <c r="O247" i="14"/>
  <c r="I247" i="14"/>
  <c r="C56" i="14"/>
  <c r="C68" i="14" s="1"/>
  <c r="H247" i="14"/>
  <c r="H199" i="14"/>
  <c r="J234" i="14"/>
  <c r="F247" i="14"/>
  <c r="C36" i="14"/>
  <c r="I21" i="4"/>
  <c r="I23" i="4" s="1"/>
  <c r="C149" i="14"/>
  <c r="C86" i="14"/>
  <c r="C154" i="14"/>
  <c r="C161" i="14"/>
  <c r="C90" i="14"/>
  <c r="C17" i="14"/>
  <c r="C44" i="14"/>
  <c r="C13" i="14"/>
  <c r="C188" i="14"/>
  <c r="C82" i="14"/>
  <c r="C173" i="14"/>
  <c r="B21" i="4"/>
  <c r="B23" i="4" s="1"/>
  <c r="C227" i="14"/>
  <c r="C234" i="14" s="1"/>
  <c r="C146" i="14"/>
  <c r="C24" i="14"/>
  <c r="B31" i="5"/>
  <c r="B33" i="5" s="1"/>
  <c r="C110" i="14"/>
  <c r="C125" i="14"/>
  <c r="N135" i="14"/>
  <c r="M135" i="14"/>
  <c r="L135" i="14"/>
  <c r="K135" i="14"/>
  <c r="J135" i="14"/>
  <c r="I135" i="14"/>
  <c r="H135" i="14"/>
  <c r="G135" i="14"/>
  <c r="F135" i="14"/>
  <c r="E135" i="14"/>
  <c r="D135" i="14"/>
  <c r="C102" i="14" l="1"/>
  <c r="C49" i="14"/>
  <c r="C199" i="14"/>
  <c r="C135" i="14"/>
  <c r="M213" i="14"/>
  <c r="O213" i="14"/>
  <c r="Q213" i="14"/>
  <c r="Q249" i="14" s="1"/>
  <c r="L213" i="14"/>
  <c r="N213" i="14"/>
  <c r="F213" i="14"/>
  <c r="D213" i="14"/>
  <c r="I213" i="14"/>
  <c r="G213" i="14"/>
  <c r="K213" i="14"/>
  <c r="J213" i="14"/>
  <c r="H213" i="14"/>
  <c r="P213" i="14"/>
  <c r="P249" i="14" s="1"/>
  <c r="C249" i="14" l="1"/>
</calcChain>
</file>

<file path=xl/sharedStrings.xml><?xml version="1.0" encoding="utf-8"?>
<sst xmlns="http://schemas.openxmlformats.org/spreadsheetml/2006/main" count="449" uniqueCount="257">
  <si>
    <t>Obrazac JLP(R)S FP-PiP 1</t>
  </si>
  <si>
    <t>u kunama</t>
  </si>
  <si>
    <t>Izvor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</si>
  <si>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</si>
  <si>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Nadležni proračun</t>
  </si>
  <si>
    <t>Pomoći</t>
  </si>
  <si>
    <t>Prihodi po       posebnim propisima</t>
  </si>
  <si>
    <t>vlastiti prihodi</t>
  </si>
  <si>
    <t>donacije</t>
  </si>
  <si>
    <t>Prihodi od prodaje ili zamjene nefinancijjske imovine i naknade s naslova osiguranja</t>
  </si>
  <si>
    <t>Namjenski primici</t>
  </si>
  <si>
    <t>Oznaka rač.iz                                      računskog plana</t>
  </si>
  <si>
    <t>63414 prihodi za ostale namjene HZZ</t>
  </si>
  <si>
    <t>63612 plaće MZO - tekuće pomoći</t>
  </si>
  <si>
    <t>63612 tekuće pom.iz državn. Proračuna</t>
  </si>
  <si>
    <t>63622 kapit.pom. Iz drž.prorač.</t>
  </si>
  <si>
    <t>63613 tekuće pomoći iz nenadl.pror</t>
  </si>
  <si>
    <t>65264 prihodi po posebnim prop., suf</t>
  </si>
  <si>
    <t>65267 prihodi od osiguranja</t>
  </si>
  <si>
    <t>65269 ostali prihodi</t>
  </si>
  <si>
    <t>66141 prihodi od prod.proizvoda</t>
  </si>
  <si>
    <t>66151 prihodi od pruženih usluga</t>
  </si>
  <si>
    <t>66312 donacija Zaklada</t>
  </si>
  <si>
    <t>66313 tekuće donacije  od trg.društava</t>
  </si>
  <si>
    <t>66323 kapitalne donacije od trg.društava</t>
  </si>
  <si>
    <t>67111 Prihodi za rashode poslovanja Grad Pula, decentralizacija</t>
  </si>
  <si>
    <t>6712 Prihodi iz nadl.pror za kapit rash</t>
  </si>
  <si>
    <t>72111 prihodi od prodaje stambenih objekata</t>
  </si>
  <si>
    <t>Ukupno (po izvorima)</t>
  </si>
  <si>
    <t>dec</t>
  </si>
  <si>
    <t>produženi</t>
  </si>
  <si>
    <t>ZZDZ novi</t>
  </si>
  <si>
    <t>soc</t>
  </si>
  <si>
    <t>67111 Prihodi od nadležnog proračuna za rashode poslovanja Grad Pula</t>
  </si>
  <si>
    <t>6712 nadležni za kapit rash</t>
  </si>
  <si>
    <t>općine</t>
  </si>
  <si>
    <t>županije</t>
  </si>
  <si>
    <t>gradovi</t>
  </si>
  <si>
    <t>država</t>
  </si>
  <si>
    <t>država tekuće</t>
  </si>
  <si>
    <t>država kapitalno</t>
  </si>
  <si>
    <t>ukupno</t>
  </si>
  <si>
    <t>Obrazac JLP(R)S FP-PiP 2</t>
  </si>
  <si>
    <t>FINANCIJSKI PLAN - Procjena prihoda i primitaka za 2023. i  2024.</t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</si>
  <si>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</si>
  <si>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Gradski prorač.</t>
  </si>
  <si>
    <t>Vlastiti prihodi</t>
  </si>
  <si>
    <t xml:space="preserve">Donacije </t>
  </si>
  <si>
    <t xml:space="preserve">Namjenski primici </t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</si>
  <si>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</si>
  <si>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t>63 prihodi iz nenadl.proračuna</t>
  </si>
  <si>
    <t>65 prihodi po posebnim propisima</t>
  </si>
  <si>
    <t>66 prihodi od pruž.usl i donacija</t>
  </si>
  <si>
    <t xml:space="preserve">67 prihodi za rashode poslovanja </t>
  </si>
  <si>
    <t>72 prihodi od prodaje nefinanc imovine</t>
  </si>
  <si>
    <t>Ukupno prihodi i primici za 2022 i 2023.</t>
  </si>
  <si>
    <t>planirani višak</t>
  </si>
  <si>
    <t>sveukupno</t>
  </si>
  <si>
    <t>grad</t>
  </si>
  <si>
    <t>sufin</t>
  </si>
  <si>
    <t>pomoći</t>
  </si>
  <si>
    <t>hzz</t>
  </si>
  <si>
    <t>vlastiti</t>
  </si>
  <si>
    <t>osig</t>
  </si>
  <si>
    <t>višak</t>
  </si>
  <si>
    <t>Korisnik proračuna</t>
  </si>
  <si>
    <t>Osnovna škola "VERUDA" Pula</t>
  </si>
  <si>
    <t>(proračunski/izvanproračunski)</t>
  </si>
  <si>
    <r>
      <t xml:space="preserve">Aktivnost A502001: "do standarda" -  </t>
    </r>
    <r>
      <rPr>
        <b/>
        <sz val="10"/>
        <color indexed="10"/>
        <rFont val="Arial"/>
        <family val="2"/>
        <charset val="238"/>
      </rPr>
      <t>decentralizirane</t>
    </r>
    <r>
      <rPr>
        <b/>
        <sz val="10"/>
        <rFont val="Arial"/>
        <family val="2"/>
        <charset val="238"/>
      </rPr>
      <t xml:space="preserve"> funkcije osnovnoškolskog obrazovanja</t>
    </r>
  </si>
  <si>
    <t>Račun 
rashoda/
izdatka</t>
  </si>
  <si>
    <t>Naziv računa</t>
  </si>
  <si>
    <t>PLAN 
2022.</t>
  </si>
  <si>
    <t>materijalni i financijski rashodi</t>
  </si>
  <si>
    <t>ostali decentralizirani rashodi</t>
  </si>
  <si>
    <t>Prihodi za posebne namjene</t>
  </si>
  <si>
    <t>Prihodi za pos. namjene HZZ</t>
  </si>
  <si>
    <t>Državni proračun</t>
  </si>
  <si>
    <t>Županijski proračun</t>
  </si>
  <si>
    <t>Općinski proračuni</t>
  </si>
  <si>
    <t>Primici od osiguranja i od nef. Imovine</t>
  </si>
  <si>
    <t>PROCJENA
2023.</t>
  </si>
  <si>
    <t>PROCJENA
2024.</t>
  </si>
  <si>
    <t>službena putovanja</t>
  </si>
  <si>
    <t>stručno usavršavanje zapo.</t>
  </si>
  <si>
    <t>ostale privatni automob.u sl.</t>
  </si>
  <si>
    <t>uredski mat.,časopisi, čišć.</t>
  </si>
  <si>
    <t>materijal i sirovine</t>
  </si>
  <si>
    <t>energenti</t>
  </si>
  <si>
    <t>mat za tek održavanje</t>
  </si>
  <si>
    <t>sit inv</t>
  </si>
  <si>
    <t>htz oprema</t>
  </si>
  <si>
    <t>usluge telefona, pošte..</t>
  </si>
  <si>
    <t>prijevoz učenika putnika</t>
  </si>
  <si>
    <t>usluge tekućeg održavanja</t>
  </si>
  <si>
    <t>usluge informiranja</t>
  </si>
  <si>
    <t>komunalne usluge</t>
  </si>
  <si>
    <t>zakupnine i najamnine</t>
  </si>
  <si>
    <t>zdravstvene i veteri.usluge</t>
  </si>
  <si>
    <t>sistematski pregledi (500)</t>
  </si>
  <si>
    <t>intelektualne i osobne uslu.</t>
  </si>
  <si>
    <t>računalne usluge</t>
  </si>
  <si>
    <t>ostele usl (tisak, čuvanje imov)</t>
  </si>
  <si>
    <t>osiguranje</t>
  </si>
  <si>
    <t>reprezentacija</t>
  </si>
  <si>
    <t>članarine</t>
  </si>
  <si>
    <t>upravne i administr.pristojbe</t>
  </si>
  <si>
    <t>ostali nespomen. prihodi</t>
  </si>
  <si>
    <t>bankarske usluge</t>
  </si>
  <si>
    <t>računal i ured.oprema,namješ</t>
  </si>
  <si>
    <t>sportska oprema</t>
  </si>
  <si>
    <t>knjige</t>
  </si>
  <si>
    <t>UKUPNO A/Tpr./Kpr.</t>
  </si>
  <si>
    <t>Sveukupno KP</t>
  </si>
  <si>
    <r>
      <t>Aktivnost:</t>
    </r>
    <r>
      <rPr>
        <b/>
        <sz val="10"/>
        <color indexed="10"/>
        <rFont val="Arial"/>
        <family val="2"/>
        <charset val="238"/>
      </rPr>
      <t xml:space="preserve"> Administrativno, tehničko i stručno osoblje</t>
    </r>
  </si>
  <si>
    <t>Gradski proračun</t>
  </si>
  <si>
    <t xml:space="preserve">Agencija za mobilost </t>
  </si>
  <si>
    <t>plaće bruto, redovan</t>
  </si>
  <si>
    <t>bto prekovremeni</t>
  </si>
  <si>
    <t>bto posebni uvjeti rada</t>
  </si>
  <si>
    <t>ostali rashodi za zaposlene</t>
  </si>
  <si>
    <t>doprinosi</t>
  </si>
  <si>
    <t>naknada troškova zaposlenima</t>
  </si>
  <si>
    <t>ostali nespomenuti rashodi</t>
  </si>
  <si>
    <r>
      <t xml:space="preserve">Aktivnost A503002: </t>
    </r>
    <r>
      <rPr>
        <b/>
        <sz val="10"/>
        <color indexed="10"/>
        <rFont val="Arial"/>
        <family val="2"/>
        <charset val="238"/>
      </rPr>
      <t>produženi boravak</t>
    </r>
    <r>
      <rPr>
        <b/>
        <sz val="10"/>
        <rFont val="Arial"/>
        <family val="2"/>
        <charset val="238"/>
      </rPr>
      <t xml:space="preserve"> u osnovnim školama</t>
    </r>
  </si>
  <si>
    <t>Bruto plaće</t>
  </si>
  <si>
    <t>bruto presude</t>
  </si>
  <si>
    <t>Regres, bož, jubilarne, naknade</t>
  </si>
  <si>
    <t>Doprinosi ZO</t>
  </si>
  <si>
    <t>Doprinosi ZO - presuda</t>
  </si>
  <si>
    <t>Dopr. zapošljavanje presuda</t>
  </si>
  <si>
    <t>Službena putovanja</t>
  </si>
  <si>
    <t>Naknada za prijevoz (na posao)</t>
  </si>
  <si>
    <t>Stručno usavršavanje zaposl.</t>
  </si>
  <si>
    <t>Uredski mat, sred za čišć.</t>
  </si>
  <si>
    <t>mat i sirovine</t>
  </si>
  <si>
    <t>energija</t>
  </si>
  <si>
    <t>sitan inventar</t>
  </si>
  <si>
    <t>obvezni zdravstveni pregledi</t>
  </si>
  <si>
    <t>pristojbe i naknade</t>
  </si>
  <si>
    <t>troš.sudskih postupaka</t>
  </si>
  <si>
    <t>zatezne kamate</t>
  </si>
  <si>
    <r>
      <t>Aktivnost___________:</t>
    </r>
    <r>
      <rPr>
        <b/>
        <sz val="10"/>
        <color indexed="10"/>
        <rFont val="Arial"/>
        <family val="2"/>
        <charset val="238"/>
      </rPr>
      <t>višak iz 2021.</t>
    </r>
    <r>
      <rPr>
        <b/>
        <sz val="10"/>
        <rFont val="Arial"/>
        <family val="2"/>
        <charset val="238"/>
      </rPr>
      <t xml:space="preserve"> u osnovnim školama</t>
    </r>
  </si>
  <si>
    <t>ostali prihodi šk. zadruga</t>
  </si>
  <si>
    <t>prih od pruženih usluga</t>
  </si>
  <si>
    <t>prih od sufinanc cijene usluga</t>
  </si>
  <si>
    <t>pomoći od HZZ</t>
  </si>
  <si>
    <t>pom iz državnog proračuna</t>
  </si>
  <si>
    <t>pom iz župan. proračuna</t>
  </si>
  <si>
    <t>pom.iz grad proračuna</t>
  </si>
  <si>
    <t>pom.iz općinskog proračuna</t>
  </si>
  <si>
    <t>prih od prodaje stanova</t>
  </si>
  <si>
    <t>Prihodi od osiguranja</t>
  </si>
  <si>
    <t>Ostali prihodi</t>
  </si>
  <si>
    <t>plaće</t>
  </si>
  <si>
    <t>plaće za red.rad</t>
  </si>
  <si>
    <t>doprinosi na plaće</t>
  </si>
  <si>
    <t>doprinosi za ZO</t>
  </si>
  <si>
    <t>doprinosi za zapoš</t>
  </si>
  <si>
    <t>služb.putovanja</t>
  </si>
  <si>
    <t>naknade za prijevoz</t>
  </si>
  <si>
    <t>ostale naknade troškova zaposlenima</t>
  </si>
  <si>
    <t>uredski mat i mat.rash.</t>
  </si>
  <si>
    <t>sitni inventar</t>
  </si>
  <si>
    <t>usluge tekućeg i inv. odr.</t>
  </si>
  <si>
    <t>usluge promiđbe i informiranja</t>
  </si>
  <si>
    <t>zakupnine</t>
  </si>
  <si>
    <t>pristojbe</t>
  </si>
  <si>
    <t>parnični postupak</t>
  </si>
  <si>
    <t>ostali nespom.rash.</t>
  </si>
  <si>
    <t>postrojenja i oprema</t>
  </si>
  <si>
    <t>uredska oprema i namještaj</t>
  </si>
  <si>
    <r>
      <t xml:space="preserve">Aktivnost: A503003 </t>
    </r>
    <r>
      <rPr>
        <b/>
        <sz val="10"/>
        <color indexed="10"/>
        <rFont val="Arial"/>
        <family val="2"/>
        <charset val="238"/>
      </rPr>
      <t>Redovni program</t>
    </r>
    <r>
      <rPr>
        <b/>
        <sz val="10"/>
        <rFont val="Arial"/>
        <family val="2"/>
        <charset val="238"/>
      </rPr>
      <t xml:space="preserve"> odgoja i obrazovanja</t>
    </r>
  </si>
  <si>
    <t>POMOĆI</t>
  </si>
  <si>
    <t>plaće za redovan rad</t>
  </si>
  <si>
    <t>naknade</t>
  </si>
  <si>
    <t>doprinosi ZO</t>
  </si>
  <si>
    <t>doprinosi u slučaju nezapos</t>
  </si>
  <si>
    <t>prijevoz zaposlenika</t>
  </si>
  <si>
    <t>kotizacija za seminare</t>
  </si>
  <si>
    <t>privatni auto u sl.svrhe</t>
  </si>
  <si>
    <t>uredski mat, časop.,sred čiš</t>
  </si>
  <si>
    <t>mat za tek i inv održ</t>
  </si>
  <si>
    <t>usluge prijevoza</t>
  </si>
  <si>
    <t>usluge promidžbe i informiranja</t>
  </si>
  <si>
    <t>zdravstvene usluge</t>
  </si>
  <si>
    <t>intelektualne usluge</t>
  </si>
  <si>
    <t>ostale usluge</t>
  </si>
  <si>
    <t>osobe van radnog odnosa</t>
  </si>
  <si>
    <t>naknada članovima povjer.</t>
  </si>
  <si>
    <t>premije osiguranja</t>
  </si>
  <si>
    <t>troškovi sudskih postupaka</t>
  </si>
  <si>
    <t>ostali nespomen.rashodi</t>
  </si>
  <si>
    <t>naknade građanima i kućan.</t>
  </si>
  <si>
    <t>licence</t>
  </si>
  <si>
    <t>radio i tv prijemnici</t>
  </si>
  <si>
    <t>oprema za grijanje i hlađ.</t>
  </si>
  <si>
    <t>instr. Uređ i strojevi</t>
  </si>
  <si>
    <t>uređaji ost.namjene</t>
  </si>
  <si>
    <t>dodatna ulaganja na gr.obj.</t>
  </si>
  <si>
    <t>Pomoći EU</t>
  </si>
  <si>
    <t>plaće za redovan rad - POM</t>
  </si>
  <si>
    <t>doprinosi ZO - POM</t>
  </si>
  <si>
    <t>doprinosi u slučaju nezapos - POM</t>
  </si>
  <si>
    <t>prijevoz zaposlenika - POM</t>
  </si>
  <si>
    <r>
      <t xml:space="preserve">Aktivnost___________: </t>
    </r>
    <r>
      <rPr>
        <b/>
        <sz val="10"/>
        <color indexed="10"/>
        <rFont val="Arial"/>
        <family val="2"/>
        <charset val="238"/>
      </rPr>
      <t>socijalni program</t>
    </r>
    <r>
      <rPr>
        <b/>
        <sz val="10"/>
        <rFont val="Arial"/>
        <family val="2"/>
        <charset val="238"/>
      </rPr>
      <t xml:space="preserve"> u osnovnim školama</t>
    </r>
  </si>
  <si>
    <t xml:space="preserve">Grad Pula </t>
  </si>
  <si>
    <t>Prihodi po posebnim propisima - sufinanciranje</t>
  </si>
  <si>
    <t>Materijal i sirovine - Grad Pula</t>
  </si>
  <si>
    <t>Materijal i sirovine - zaklada</t>
  </si>
  <si>
    <t xml:space="preserve">Materijal i sirovine - šk.shema </t>
  </si>
  <si>
    <t>Ravnatelj:</t>
  </si>
  <si>
    <t>Anita Mokorić Brščić, prof.</t>
  </si>
  <si>
    <t>_________________________________</t>
  </si>
  <si>
    <t>OPĆI DIO</t>
  </si>
  <si>
    <t>Prijedlog plana 
za 2022.</t>
  </si>
  <si>
    <t>Projekcija plana
za 2023.</t>
  </si>
  <si>
    <t>Projekcija plana 
za 2024.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</si>
  <si>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</si>
  <si>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</si>
  <si>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</si>
  <si>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</si>
  <si>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</si>
  <si>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</si>
  <si>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</si>
  <si>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</si>
  <si>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</si>
  <si>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</si>
  <si>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</si>
  <si>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</si>
  <si>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naknade građanima i kućan.u novcu</t>
  </si>
  <si>
    <r>
      <t>Tekući projekt:</t>
    </r>
    <r>
      <rPr>
        <b/>
        <sz val="10"/>
        <color indexed="10"/>
        <rFont val="Arial"/>
        <family val="2"/>
        <charset val="238"/>
      </rPr>
      <t xml:space="preserve">  ZAJEDNO DO ZNANJA 3</t>
    </r>
  </si>
  <si>
    <t>višak 2021.</t>
  </si>
  <si>
    <t>Ukupno prihodi i primici za 2022.</t>
  </si>
  <si>
    <t>prihodi i primici za 2022. uvećani za preneseni namjenski višak iz 2021.</t>
  </si>
  <si>
    <r>
      <t xml:space="preserve">Aktivnost redovnog programa: </t>
    </r>
    <r>
      <rPr>
        <b/>
        <sz val="10"/>
        <color indexed="10"/>
        <rFont val="Arial"/>
        <family val="2"/>
        <charset val="238"/>
      </rPr>
      <t xml:space="preserve">Građanski odgoj </t>
    </r>
    <r>
      <rPr>
        <b/>
        <sz val="10"/>
        <rFont val="Arial"/>
        <family val="2"/>
        <charset val="238"/>
      </rPr>
      <t>u osnovnim školama</t>
    </r>
  </si>
  <si>
    <t>građ</t>
  </si>
  <si>
    <t>PRIJEDLOG FINANCIJSKOG PLANA ZA 2022</t>
  </si>
  <si>
    <t xml:space="preserve">PRIJEDLOG FINANCIJSKOG PLANA OŠ VERUDA ZA 2022. </t>
  </si>
  <si>
    <t>naknade trošk zaposlenima</t>
  </si>
  <si>
    <t>rashodi za mat i energiju</t>
  </si>
  <si>
    <t>rashodi za usluge</t>
  </si>
  <si>
    <t>naknada troš osobama izv.</t>
  </si>
  <si>
    <t>ostali nespom.rash.posl.</t>
  </si>
  <si>
    <t>ostali financijski rashodi</t>
  </si>
  <si>
    <t>nak.građ.i kućanstv.iz pror.</t>
  </si>
  <si>
    <t>nematerijalna prava</t>
  </si>
  <si>
    <t>SA PROCJENAMA ZA 2023. I 2024 GODINU</t>
  </si>
  <si>
    <t>63 POMOĆI</t>
  </si>
  <si>
    <t>65 PRIHODI PO POSEB PROPISIMA</t>
  </si>
  <si>
    <t>66 PROD PROIZV I PRUŽ USLUGE</t>
  </si>
  <si>
    <t>67 PRIH IZ NADLEŽNOG PRORAČUNA</t>
  </si>
  <si>
    <t>FINANCIJSKI PLAN ZA 2022 GODINU</t>
  </si>
  <si>
    <t>Klasa: 003-06/21-01/13</t>
  </si>
  <si>
    <t>Urbroj:2168-07-21-03</t>
  </si>
  <si>
    <t>U Puli,24.12.2021.</t>
  </si>
  <si>
    <t>Predsjednica Školskog odbora</t>
  </si>
  <si>
    <t>Branka Žutić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</si>
</sst>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1" borderId="1" xfId="0" applyFont="1" applyFill="1" applyBorder="1" applyAlignment="1">
      <alignment horizontal="center"/>
    </xf>
    <xf numFmtId="0" fontId="3" fillId="1" borderId="2" xfId="0" applyFont="1" applyFill="1" applyBorder="1" applyAlignment="1">
      <alignment horizontal="right" vertical="center" wrapText="1"/>
    </xf>
    <xf numFmtId="0" fontId="3" fillId="1" borderId="3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1" borderId="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right" vertical="center" wrapText="1"/>
    </xf>
    <xf numFmtId="0" fontId="2" fillId="0" borderId="4" xfId="0" applyFont="1" applyBorder="1"/>
    <xf numFmtId="0" fontId="1" fillId="0" borderId="5" xfId="0" applyFont="1" applyBorder="1"/>
    <xf numFmtId="0" fontId="2" fillId="0" borderId="0" xfId="0" quotePrefix="1" applyFont="1"/>
    <xf numFmtId="0" fontId="8" fillId="0" borderId="0" xfId="0" applyFont="1"/>
    <xf numFmtId="3" fontId="2" fillId="0" borderId="0" xfId="0" applyNumberFormat="1" applyFont="1"/>
    <xf numFmtId="4" fontId="2" fillId="0" borderId="5" xfId="0" applyNumberFormat="1" applyFont="1" applyBorder="1"/>
    <xf numFmtId="0" fontId="10" fillId="0" borderId="6" xfId="0" applyFont="1" applyBorder="1" applyAlignment="1">
      <alignment wrapText="1"/>
    </xf>
    <xf numFmtId="0" fontId="10" fillId="0" borderId="4" xfId="0" applyFont="1" applyBorder="1"/>
    <xf numFmtId="0" fontId="10" fillId="0" borderId="7" xfId="0" applyFont="1" applyBorder="1" applyAlignment="1">
      <alignment wrapText="1"/>
    </xf>
    <xf numFmtId="3" fontId="10" fillId="0" borderId="8" xfId="0" applyNumberFormat="1" applyFont="1" applyBorder="1"/>
    <xf numFmtId="0" fontId="10" fillId="0" borderId="7" xfId="0" applyFont="1" applyBorder="1"/>
    <xf numFmtId="0" fontId="10" fillId="0" borderId="9" xfId="0" applyFont="1" applyBorder="1"/>
    <xf numFmtId="3" fontId="10" fillId="0" borderId="10" xfId="0" applyNumberFormat="1" applyFont="1" applyBorder="1"/>
    <xf numFmtId="0" fontId="10" fillId="0" borderId="5" xfId="0" applyFont="1" applyBorder="1"/>
    <xf numFmtId="3" fontId="10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3" fontId="10" fillId="0" borderId="12" xfId="0" applyNumberFormat="1" applyFont="1" applyBorder="1"/>
    <xf numFmtId="3" fontId="10" fillId="0" borderId="6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4" xfId="0" applyNumberFormat="1" applyFont="1" applyBorder="1"/>
    <xf numFmtId="3" fontId="10" fillId="0" borderId="15" xfId="0" applyNumberFormat="1" applyFont="1" applyBorder="1"/>
    <xf numFmtId="3" fontId="13" fillId="0" borderId="12" xfId="0" applyNumberFormat="1" applyFont="1" applyBorder="1"/>
    <xf numFmtId="3" fontId="10" fillId="0" borderId="16" xfId="0" applyNumberFormat="1" applyFont="1" applyBorder="1"/>
    <xf numFmtId="3" fontId="10" fillId="0" borderId="17" xfId="0" applyNumberFormat="1" applyFont="1" applyBorder="1"/>
    <xf numFmtId="3" fontId="10" fillId="0" borderId="18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9" fillId="0" borderId="0" xfId="0" applyNumberFormat="1" applyFont="1"/>
    <xf numFmtId="3" fontId="8" fillId="0" borderId="19" xfId="0" quotePrefix="1" applyNumberFormat="1" applyFont="1" applyBorder="1" applyAlignment="1">
      <alignment horizontal="left"/>
    </xf>
    <xf numFmtId="3" fontId="9" fillId="0" borderId="20" xfId="0" applyNumberFormat="1" applyFont="1" applyBorder="1"/>
    <xf numFmtId="3" fontId="8" fillId="0" borderId="20" xfId="0" applyNumberFormat="1" applyFont="1" applyBorder="1"/>
    <xf numFmtId="3" fontId="9" fillId="0" borderId="20" xfId="0" applyNumberFormat="1" applyFont="1" applyBorder="1" applyAlignment="1">
      <alignment wrapText="1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1" fillId="0" borderId="0" xfId="0" quotePrefix="1" applyNumberFormat="1" applyFont="1" applyAlignment="1">
      <alignment horizontal="left"/>
    </xf>
    <xf numFmtId="3" fontId="11" fillId="0" borderId="0" xfId="0" quotePrefix="1" applyNumberFormat="1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3" fontId="9" fillId="0" borderId="21" xfId="0" applyNumberFormat="1" applyFont="1" applyBorder="1"/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8" fillId="0" borderId="21" xfId="0" quotePrefix="1" applyNumberFormat="1" applyFont="1" applyBorder="1" applyAlignment="1">
      <alignment horizontal="center" vertical="center"/>
    </xf>
    <xf numFmtId="3" fontId="8" fillId="0" borderId="21" xfId="0" quotePrefix="1" applyNumberFormat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4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9" fillId="0" borderId="0" xfId="0" applyNumberFormat="1" applyFont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/>
    <xf numFmtId="0" fontId="2" fillId="0" borderId="12" xfId="0" applyFont="1" applyBorder="1"/>
    <xf numFmtId="0" fontId="10" fillId="0" borderId="2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/>
    <xf numFmtId="3" fontId="0" fillId="0" borderId="12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9" fillId="0" borderId="19" xfId="0" applyNumberFormat="1" applyFont="1" applyBorder="1"/>
    <xf numFmtId="4" fontId="2" fillId="0" borderId="12" xfId="0" applyNumberFormat="1" applyFont="1" applyBorder="1"/>
    <xf numFmtId="4" fontId="2" fillId="0" borderId="23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15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3" fontId="8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2" fillId="0" borderId="23" xfId="0" applyNumberFormat="1" applyFont="1" applyBorder="1"/>
    <xf numFmtId="4" fontId="1" fillId="0" borderId="23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15" xfId="0" applyNumberFormat="1" applyFont="1" applyBorder="1"/>
    <xf numFmtId="4" fontId="2" fillId="0" borderId="8" xfId="0" applyNumberFormat="1" applyFont="1" applyBorder="1"/>
    <xf numFmtId="0" fontId="10" fillId="2" borderId="7" xfId="0" applyFont="1" applyFill="1" applyBorder="1" applyAlignment="1">
      <alignment horizontal="left" wrapText="1"/>
    </xf>
    <xf numFmtId="0" fontId="2" fillId="0" borderId="26" xfId="0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3" fontId="17" fillId="0" borderId="11" xfId="0" applyNumberFormat="1" applyFont="1" applyBorder="1" applyAlignment="1">
      <alignment vertical="center"/>
    </xf>
    <xf numFmtId="0" fontId="2" fillId="0" borderId="27" xfId="0" applyFont="1" applyBorder="1"/>
    <xf numFmtId="0" fontId="8" fillId="0" borderId="0" xfId="0" quotePrefix="1" applyFont="1"/>
    <xf numFmtId="4" fontId="2" fillId="0" borderId="10" xfId="0" applyNumberFormat="1" applyFont="1" applyBorder="1"/>
    <xf numFmtId="4" fontId="2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  <xf numFmtId="4" fontId="2" fillId="0" borderId="28" xfId="0" applyNumberFormat="1" applyFont="1" applyBorder="1"/>
    <xf numFmtId="4" fontId="2" fillId="0" borderId="29" xfId="0" applyNumberFormat="1" applyFont="1" applyBorder="1"/>
    <xf numFmtId="4" fontId="2" fillId="0" borderId="30" xfId="0" applyNumberFormat="1" applyFont="1" applyBorder="1"/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9" fillId="0" borderId="5" xfId="0" applyFont="1" applyBorder="1"/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right" vertical="center" wrapText="1"/>
    </xf>
    <xf numFmtId="0" fontId="10" fillId="0" borderId="31" xfId="0" applyFont="1" applyBorder="1" applyAlignment="1">
      <alignment wrapText="1"/>
    </xf>
    <xf numFmtId="4" fontId="2" fillId="0" borderId="32" xfId="0" applyNumberFormat="1" applyFont="1" applyBorder="1"/>
    <xf numFmtId="0" fontId="8" fillId="0" borderId="0" xfId="0" applyFont="1" applyFill="1"/>
    <xf numFmtId="0" fontId="8" fillId="0" borderId="0" xfId="0" quotePrefix="1" applyFont="1" applyFill="1"/>
    <xf numFmtId="3" fontId="8" fillId="0" borderId="0" xfId="0" quotePrefix="1" applyNumberFormat="1" applyFont="1" applyFill="1" applyAlignment="1">
      <alignment horizontal="left"/>
    </xf>
    <xf numFmtId="3" fontId="11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9" fillId="0" borderId="11" xfId="0" quotePrefix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quotePrefix="1" applyFont="1" applyBorder="1" applyAlignment="1">
      <alignment horizontal="left" vertical="center"/>
    </xf>
    <xf numFmtId="0" fontId="1" fillId="1" borderId="2" xfId="0" applyFont="1" applyFill="1" applyBorder="1" applyAlignment="1">
      <alignment horizontal="left" wrapText="1"/>
    </xf>
    <xf numFmtId="0" fontId="2" fillId="0" borderId="23" xfId="0" applyFont="1" applyBorder="1"/>
    <xf numFmtId="0" fontId="1" fillId="0" borderId="12" xfId="0" applyFont="1" applyFill="1" applyBorder="1" applyAlignment="1">
      <alignment horizontal="left" wrapText="1"/>
    </xf>
    <xf numFmtId="0" fontId="19" fillId="2" borderId="7" xfId="0" applyFont="1" applyFill="1" applyBorder="1" applyAlignment="1">
      <alignment horizontal="left" wrapText="1"/>
    </xf>
    <xf numFmtId="0" fontId="19" fillId="0" borderId="4" xfId="0" applyFont="1" applyBorder="1"/>
    <xf numFmtId="0" fontId="19" fillId="0" borderId="31" xfId="0" applyFont="1" applyBorder="1"/>
    <xf numFmtId="4" fontId="2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2" fillId="0" borderId="28" xfId="0" applyNumberFormat="1" applyFont="1" applyBorder="1" applyAlignment="1"/>
    <xf numFmtId="4" fontId="2" fillId="0" borderId="29" xfId="0" applyNumberFormat="1" applyFont="1" applyBorder="1" applyAlignment="1"/>
    <xf numFmtId="4" fontId="2" fillId="0" borderId="30" xfId="0" applyNumberFormat="1" applyFont="1" applyBorder="1" applyAlignment="1"/>
    <xf numFmtId="0" fontId="1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2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14773" name="Line 1">
          <a:extLst>
            <a:ext uri="{FF2B5EF4-FFF2-40B4-BE49-F238E27FC236}">
              <a16:creationId xmlns:a16="http://schemas.microsoft.com/office/drawing/2014/main" id="{2061F14B-B99F-40B7-AB80-F16F674C8B1F}"/>
            </a:ext>
          </a:extLst>
        </xdr:cNvPr>
        <xdr:cNvSpPr>
          <a:spLocks noChangeShapeType="1"/>
        </xdr:cNvSpPr>
      </xdr:nvSpPr>
      <xdr:spPr bwMode="auto">
        <a:xfrm>
          <a:off x="19050" y="990600"/>
          <a:ext cx="285750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14774" name="Line 2">
          <a:extLst>
            <a:ext uri="{FF2B5EF4-FFF2-40B4-BE49-F238E27FC236}">
              <a16:creationId xmlns:a16="http://schemas.microsoft.com/office/drawing/2014/main" id="{9D193EBC-0DB8-401B-A52D-959A2EA12FB7}"/>
            </a:ext>
          </a:extLst>
        </xdr:cNvPr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13532" name="Line 1">
          <a:extLst>
            <a:ext uri="{FF2B5EF4-FFF2-40B4-BE49-F238E27FC236}">
              <a16:creationId xmlns:a16="http://schemas.microsoft.com/office/drawing/2014/main" id="{AA63FC20-76EF-4042-989A-BCE86B1310AA}"/>
            </a:ext>
          </a:extLst>
        </xdr:cNvPr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70"/>
  <sheetViews>
    <sheetView view="pageBreakPreview" topLeftCell="A4" zoomScale="75" zoomScaleNormal="75" zoomScaleSheetLayoutView="75" workbookViewId="0">
      <selection activeCell="M26" sqref="M26"/>
    </sheetView>
  </sheetViews>
  <sheetFormatPr defaultRowHeight="12.75" x14ac:dyDescent="0.2"/>
  <cols>
    <col min="1" max="1" width="43.140625" customWidth="1"/>
    <col min="2" max="2" width="19.425781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 x14ac:dyDescent="0.2">
      <c r="G1" s="159" t="s">
        <v>0</v>
      </c>
      <c r="H1" s="159"/>
    </row>
    <row r="3" spans="1:9" s="2" customFormat="1" ht="20.25" x14ac:dyDescent="0.3">
      <c r="A3" s="164" t="s">
        <v>236</v>
      </c>
      <c r="B3" s="164"/>
      <c r="C3" s="164"/>
      <c r="D3" s="164"/>
      <c r="E3" s="164"/>
      <c r="F3" s="164"/>
      <c r="G3" s="164"/>
      <c r="H3" s="164"/>
    </row>
    <row r="4" spans="1:9" s="2" customFormat="1" ht="15.75" customHeight="1" x14ac:dyDescent="0.25">
      <c r="A4" s="165"/>
      <c r="B4" s="165"/>
      <c r="C4" s="165"/>
      <c r="D4" s="165"/>
      <c r="E4" s="165"/>
      <c r="F4" s="165"/>
      <c r="G4" s="165"/>
      <c r="H4" s="165"/>
      <c r="I4" s="3"/>
    </row>
    <row r="5" spans="1:9" s="2" customFormat="1" ht="15" hidden="1" x14ac:dyDescent="0.2"/>
    <row r="6" spans="1:9" s="2" customFormat="1" ht="15.75" thickBot="1" x14ac:dyDescent="0.25">
      <c r="H6" s="8" t="s">
        <v>1</v>
      </c>
    </row>
    <row r="7" spans="1:9" s="2" customFormat="1" ht="16.5" thickBot="1" x14ac:dyDescent="0.3">
      <c r="A7" s="9" t="s">
        <v>2</v>
      </c>
      <c r="B7" s="171">
        <v>2022</v>
      </c>
      <c r="C7" s="172"/>
      <c r="D7" s="172"/>
      <c r="E7" s="172"/>
      <c r="F7" s="172"/>
      <c r="G7" s="172"/>
      <c r="H7" s="173"/>
    </row>
    <row r="8" spans="1:9" s="2" customFormat="1" ht="15.75" customHeight="1" x14ac:dyDescent="0.2">
      <c r="A8" s="10" t="s">
        <v>3</v>
      </c>
      <c r="B8" s="160" t="s">
        <v>4</v>
      </c>
      <c r="C8" s="160" t="s">
        <v>5</v>
      </c>
      <c r="D8" s="160" t="s">
        <v>6</v>
      </c>
      <c r="E8" s="162" t="s">
        <v>7</v>
      </c>
      <c r="F8" s="162" t="s">
        <v>8</v>
      </c>
      <c r="G8" s="162" t="s">
        <v>9</v>
      </c>
      <c r="H8" s="166" t="s">
        <v>10</v>
      </c>
    </row>
    <row r="9" spans="1:9" s="2" customFormat="1" ht="60.75" customHeight="1" x14ac:dyDescent="0.25">
      <c r="A9" s="152" t="s">
        <v>11</v>
      </c>
      <c r="B9" s="161"/>
      <c r="C9" s="161"/>
      <c r="D9" s="161"/>
      <c r="E9" s="163"/>
      <c r="F9" s="163"/>
      <c r="G9" s="163"/>
      <c r="H9" s="167"/>
    </row>
    <row r="10" spans="1:9" s="2" customFormat="1" ht="60.75" customHeight="1" x14ac:dyDescent="0.25">
      <c r="A10" s="154" t="s">
        <v>247</v>
      </c>
      <c r="B10" s="158">
        <f>SUM(B11:B15)</f>
        <v>0</v>
      </c>
      <c r="C10" s="158">
        <f t="shared" ref="C10:H10" si="0">SUM(C11:C15)</f>
        <v>8792750</v>
      </c>
      <c r="D10" s="158">
        <f t="shared" si="0"/>
        <v>50000</v>
      </c>
      <c r="E10" s="158">
        <f t="shared" si="0"/>
        <v>0</v>
      </c>
      <c r="F10" s="158">
        <f t="shared" si="0"/>
        <v>0</v>
      </c>
      <c r="G10" s="158">
        <f t="shared" si="0"/>
        <v>0</v>
      </c>
      <c r="H10" s="158">
        <f t="shared" si="0"/>
        <v>0</v>
      </c>
    </row>
    <row r="11" spans="1:9" s="2" customFormat="1" ht="36" hidden="1" customHeight="1" x14ac:dyDescent="0.2">
      <c r="A11" s="113" t="s">
        <v>12</v>
      </c>
      <c r="B11" s="86"/>
      <c r="C11" s="86"/>
      <c r="D11" s="153">
        <v>50000</v>
      </c>
      <c r="E11" s="100"/>
      <c r="F11" s="100"/>
      <c r="G11" s="110"/>
      <c r="H11" s="111"/>
    </row>
    <row r="12" spans="1:9" s="2" customFormat="1" ht="36" hidden="1" customHeight="1" x14ac:dyDescent="0.2">
      <c r="A12" s="109" t="s">
        <v>13</v>
      </c>
      <c r="B12" s="86"/>
      <c r="C12" s="86">
        <v>8195000</v>
      </c>
      <c r="D12" s="77"/>
      <c r="E12" s="100"/>
      <c r="F12" s="100"/>
      <c r="G12" s="110"/>
      <c r="H12" s="111"/>
    </row>
    <row r="13" spans="1:9" s="2" customFormat="1" ht="36" hidden="1" customHeight="1" x14ac:dyDescent="0.2">
      <c r="A13" s="109" t="s">
        <v>14</v>
      </c>
      <c r="B13" s="86"/>
      <c r="C13" s="86">
        <v>478100</v>
      </c>
      <c r="D13" s="77"/>
      <c r="E13" s="100"/>
      <c r="F13" s="100"/>
      <c r="G13" s="110"/>
      <c r="H13" s="111"/>
    </row>
    <row r="14" spans="1:9" s="2" customFormat="1" ht="36" hidden="1" customHeight="1" x14ac:dyDescent="0.2">
      <c r="A14" s="109" t="s">
        <v>15</v>
      </c>
      <c r="B14" s="86"/>
      <c r="C14" s="86">
        <v>55000</v>
      </c>
      <c r="D14" s="77"/>
      <c r="E14" s="100"/>
      <c r="F14" s="100"/>
      <c r="G14" s="110"/>
      <c r="H14" s="111"/>
    </row>
    <row r="15" spans="1:9" s="2" customFormat="1" ht="36" hidden="1" customHeight="1" x14ac:dyDescent="0.25">
      <c r="A15" s="108" t="s">
        <v>16</v>
      </c>
      <c r="B15" s="85"/>
      <c r="C15" s="100">
        <v>64650</v>
      </c>
      <c r="D15" s="77"/>
      <c r="E15" s="101"/>
      <c r="F15" s="101"/>
      <c r="G15" s="102"/>
      <c r="H15" s="103"/>
    </row>
    <row r="16" spans="1:9" s="2" customFormat="1" ht="36" customHeight="1" x14ac:dyDescent="0.25">
      <c r="A16" s="155" t="s">
        <v>248</v>
      </c>
      <c r="B16" s="100">
        <f>SUM(B17:B19)</f>
        <v>0</v>
      </c>
      <c r="C16" s="100">
        <f t="shared" ref="C16:H16" si="1">SUM(C17:C19)</f>
        <v>0</v>
      </c>
      <c r="D16" s="100">
        <f t="shared" si="1"/>
        <v>623020</v>
      </c>
      <c r="E16" s="100">
        <f t="shared" si="1"/>
        <v>0</v>
      </c>
      <c r="F16" s="100">
        <f t="shared" si="1"/>
        <v>0</v>
      </c>
      <c r="G16" s="100">
        <f t="shared" si="1"/>
        <v>54000</v>
      </c>
      <c r="H16" s="100">
        <f t="shared" si="1"/>
        <v>500</v>
      </c>
    </row>
    <row r="17" spans="1:8" s="2" customFormat="1" ht="42" hidden="1" customHeight="1" x14ac:dyDescent="0.25">
      <c r="A17" s="18" t="s">
        <v>17</v>
      </c>
      <c r="B17" s="86"/>
      <c r="C17" s="86"/>
      <c r="D17" s="86">
        <v>623020</v>
      </c>
      <c r="E17" s="101"/>
      <c r="F17" s="101"/>
      <c r="G17" s="102"/>
      <c r="H17" s="103"/>
    </row>
    <row r="18" spans="1:8" s="2" customFormat="1" ht="33.75" hidden="1" customHeight="1" x14ac:dyDescent="0.2">
      <c r="A18" s="11" t="s">
        <v>18</v>
      </c>
      <c r="B18" s="85"/>
      <c r="C18" s="85"/>
      <c r="D18" s="85"/>
      <c r="E18" s="86"/>
      <c r="F18" s="86"/>
      <c r="G18" s="104">
        <v>54000</v>
      </c>
      <c r="H18" s="105"/>
    </row>
    <row r="19" spans="1:8" s="2" customFormat="1" ht="33.75" hidden="1" customHeight="1" x14ac:dyDescent="0.2">
      <c r="A19" s="11" t="s">
        <v>19</v>
      </c>
      <c r="B19" s="85"/>
      <c r="C19" s="85"/>
      <c r="D19" s="85"/>
      <c r="E19" s="86"/>
      <c r="F19" s="86"/>
      <c r="G19" s="104"/>
      <c r="H19" s="105">
        <v>500</v>
      </c>
    </row>
    <row r="20" spans="1:8" s="2" customFormat="1" ht="33.75" customHeight="1" x14ac:dyDescent="0.25">
      <c r="A20" s="156" t="s">
        <v>249</v>
      </c>
      <c r="B20" s="85">
        <f>SUM(B21:B25)</f>
        <v>0</v>
      </c>
      <c r="C20" s="85">
        <f t="shared" ref="C20:H20" si="2">SUM(C21:C25)</f>
        <v>0</v>
      </c>
      <c r="D20" s="85">
        <f t="shared" si="2"/>
        <v>50600</v>
      </c>
      <c r="E20" s="85">
        <f t="shared" si="2"/>
        <v>0</v>
      </c>
      <c r="F20" s="85">
        <f t="shared" si="2"/>
        <v>34000</v>
      </c>
      <c r="G20" s="85">
        <f t="shared" si="2"/>
        <v>0</v>
      </c>
      <c r="H20" s="85">
        <f t="shared" si="2"/>
        <v>0</v>
      </c>
    </row>
    <row r="21" spans="1:8" s="2" customFormat="1" ht="30" hidden="1" customHeight="1" x14ac:dyDescent="0.2">
      <c r="A21" s="11" t="s">
        <v>20</v>
      </c>
      <c r="B21" s="85"/>
      <c r="C21" s="85"/>
      <c r="D21" s="85">
        <v>8500</v>
      </c>
      <c r="E21" s="85"/>
      <c r="F21" s="85"/>
      <c r="G21" s="106"/>
      <c r="H21" s="107"/>
    </row>
    <row r="22" spans="1:8" s="2" customFormat="1" ht="30" hidden="1" customHeight="1" x14ac:dyDescent="0.2">
      <c r="A22" s="11" t="s">
        <v>21</v>
      </c>
      <c r="B22" s="85"/>
      <c r="C22" s="85"/>
      <c r="D22" s="85">
        <v>42100</v>
      </c>
      <c r="E22" s="85"/>
      <c r="F22" s="85"/>
      <c r="G22" s="106"/>
      <c r="H22" s="107"/>
    </row>
    <row r="23" spans="1:8" s="2" customFormat="1" ht="30" hidden="1" customHeight="1" x14ac:dyDescent="0.2">
      <c r="A23" s="2" t="s">
        <v>22</v>
      </c>
      <c r="B23" s="77"/>
      <c r="C23" s="77"/>
      <c r="D23" s="77"/>
      <c r="E23" s="77"/>
      <c r="F23" s="85">
        <v>2000</v>
      </c>
      <c r="G23" s="106"/>
      <c r="H23" s="107"/>
    </row>
    <row r="24" spans="1:8" s="2" customFormat="1" ht="30" hidden="1" customHeight="1" x14ac:dyDescent="0.2">
      <c r="A24" s="77" t="s">
        <v>23</v>
      </c>
      <c r="B24" s="85"/>
      <c r="C24" s="85"/>
      <c r="D24" s="85"/>
      <c r="E24" s="85"/>
      <c r="F24" s="85">
        <v>4000</v>
      </c>
      <c r="G24" s="106"/>
      <c r="H24" s="107"/>
    </row>
    <row r="25" spans="1:8" s="2" customFormat="1" ht="30" hidden="1" customHeight="1" x14ac:dyDescent="0.2">
      <c r="A25" s="77" t="s">
        <v>24</v>
      </c>
      <c r="B25" s="85"/>
      <c r="C25" s="85"/>
      <c r="D25" s="85"/>
      <c r="E25" s="85"/>
      <c r="F25" s="85">
        <v>28000</v>
      </c>
      <c r="G25" s="106"/>
      <c r="H25" s="107"/>
    </row>
    <row r="26" spans="1:8" s="2" customFormat="1" ht="30" customHeight="1" thickBot="1" x14ac:dyDescent="0.3">
      <c r="A26" s="157" t="s">
        <v>250</v>
      </c>
      <c r="B26" s="85">
        <f>SUM(B27:B28)</f>
        <v>1791000</v>
      </c>
      <c r="C26" s="85">
        <f t="shared" ref="C26:H26" si="3">SUM(C27:C28)</f>
        <v>0</v>
      </c>
      <c r="D26" s="85">
        <f t="shared" si="3"/>
        <v>0</v>
      </c>
      <c r="E26" s="85">
        <f t="shared" si="3"/>
        <v>0</v>
      </c>
      <c r="F26" s="85">
        <f t="shared" si="3"/>
        <v>0</v>
      </c>
      <c r="G26" s="85">
        <f t="shared" si="3"/>
        <v>0</v>
      </c>
      <c r="H26" s="85">
        <f t="shared" si="3"/>
        <v>0</v>
      </c>
    </row>
    <row r="27" spans="1:8" s="2" customFormat="1" ht="30" hidden="1" customHeight="1" x14ac:dyDescent="0.2">
      <c r="A27" s="78" t="s">
        <v>25</v>
      </c>
      <c r="B27" s="85">
        <v>1791000</v>
      </c>
      <c r="C27" s="85"/>
      <c r="D27" s="85"/>
      <c r="E27" s="85"/>
      <c r="F27" s="85"/>
      <c r="G27" s="106"/>
      <c r="H27" s="107"/>
    </row>
    <row r="28" spans="1:8" s="2" customFormat="1" ht="30" hidden="1" customHeight="1" x14ac:dyDescent="0.2">
      <c r="A28" s="136" t="s">
        <v>26</v>
      </c>
      <c r="B28" s="85"/>
      <c r="C28" s="85"/>
      <c r="D28" s="85"/>
      <c r="E28" s="85"/>
      <c r="F28" s="85"/>
      <c r="G28" s="106"/>
      <c r="H28" s="137"/>
    </row>
    <row r="29" spans="1:8" s="2" customFormat="1" ht="30" hidden="1" customHeight="1" thickBot="1" x14ac:dyDescent="0.25">
      <c r="A29" s="87" t="s">
        <v>27</v>
      </c>
      <c r="B29" s="85"/>
      <c r="C29" s="85"/>
      <c r="D29" s="85"/>
      <c r="E29" s="85"/>
      <c r="F29" s="85"/>
      <c r="G29" s="106"/>
      <c r="H29" s="115"/>
    </row>
    <row r="30" spans="1:8" s="2" customFormat="1" ht="30" customHeight="1" thickBot="1" x14ac:dyDescent="0.3">
      <c r="A30" s="12" t="s">
        <v>28</v>
      </c>
      <c r="B30" s="16">
        <f>B10+B16+B20+B26</f>
        <v>1791000</v>
      </c>
      <c r="C30" s="16">
        <f t="shared" ref="C30:H30" si="4">C10+C16+C20+C26</f>
        <v>8792750</v>
      </c>
      <c r="D30" s="16">
        <f t="shared" si="4"/>
        <v>723620</v>
      </c>
      <c r="E30" s="16">
        <f t="shared" si="4"/>
        <v>0</v>
      </c>
      <c r="F30" s="16">
        <f t="shared" si="4"/>
        <v>34000</v>
      </c>
      <c r="G30" s="16">
        <f t="shared" si="4"/>
        <v>54000</v>
      </c>
      <c r="H30" s="16">
        <f t="shared" si="4"/>
        <v>500</v>
      </c>
    </row>
    <row r="31" spans="1:8" s="2" customFormat="1" ht="30" customHeight="1" thickBot="1" x14ac:dyDescent="0.3">
      <c r="A31" s="12" t="s">
        <v>232</v>
      </c>
      <c r="B31" s="168">
        <f>SUM(B30:H30)</f>
        <v>11395870</v>
      </c>
      <c r="C31" s="169"/>
      <c r="D31" s="169"/>
      <c r="E31" s="169"/>
      <c r="F31" s="169"/>
      <c r="G31" s="169"/>
      <c r="H31" s="170"/>
    </row>
    <row r="32" spans="1:8" s="2" customFormat="1" ht="17.25" customHeight="1" thickBot="1" x14ac:dyDescent="0.3">
      <c r="A32" s="12" t="s">
        <v>231</v>
      </c>
      <c r="B32" s="119"/>
      <c r="C32" s="120"/>
      <c r="D32" s="120"/>
      <c r="E32" s="120"/>
      <c r="F32" s="120"/>
      <c r="G32" s="120"/>
      <c r="H32" s="121">
        <v>84240</v>
      </c>
    </row>
    <row r="33" spans="1:15" s="2" customFormat="1" ht="39.75" customHeight="1" thickBot="1" x14ac:dyDescent="0.3">
      <c r="A33" s="123" t="s">
        <v>233</v>
      </c>
      <c r="B33" s="168">
        <f>B31+H32</f>
        <v>11480110</v>
      </c>
      <c r="C33" s="169"/>
      <c r="D33" s="169"/>
      <c r="E33" s="169"/>
      <c r="F33" s="169"/>
      <c r="G33" s="169"/>
      <c r="H33" s="170"/>
    </row>
    <row r="34" spans="1:15" s="2" customFormat="1" ht="15" x14ac:dyDescent="0.2"/>
    <row r="35" spans="1:15" s="2" customFormat="1" ht="15.75" x14ac:dyDescent="0.25">
      <c r="A35" s="1"/>
      <c r="G35" s="15"/>
      <c r="H35" s="15"/>
      <c r="I35" s="15"/>
      <c r="J35"/>
      <c r="K35"/>
      <c r="L35"/>
      <c r="M35"/>
      <c r="N35"/>
      <c r="O35"/>
    </row>
    <row r="36" spans="1:15" s="2" customFormat="1" ht="15" x14ac:dyDescent="0.2">
      <c r="A36" s="13"/>
      <c r="B36" s="125" t="s">
        <v>29</v>
      </c>
      <c r="C36" s="125" t="s">
        <v>30</v>
      </c>
      <c r="D36" s="125" t="s">
        <v>31</v>
      </c>
      <c r="E36" s="125" t="s">
        <v>32</v>
      </c>
      <c r="F36" s="125" t="s">
        <v>235</v>
      </c>
      <c r="G36" s="124"/>
      <c r="I36"/>
      <c r="J36"/>
      <c r="K36"/>
      <c r="L36"/>
      <c r="M36"/>
      <c r="N36"/>
      <c r="O36"/>
    </row>
    <row r="37" spans="1:15" s="2" customFormat="1" ht="34.5" customHeight="1" x14ac:dyDescent="0.2">
      <c r="A37" s="87" t="s">
        <v>33</v>
      </c>
      <c r="B37" s="117">
        <v>676400</v>
      </c>
      <c r="C37" s="117">
        <v>683680</v>
      </c>
      <c r="D37" s="117">
        <v>346500</v>
      </c>
      <c r="E37" s="117">
        <v>65000</v>
      </c>
      <c r="F37" s="117">
        <v>19420</v>
      </c>
      <c r="G37" s="117"/>
      <c r="H37" s="117">
        <f>SUM(B37:G37)</f>
        <v>1791000</v>
      </c>
      <c r="I37" s="118"/>
      <c r="J37" s="118"/>
      <c r="K37" s="118"/>
      <c r="L37" s="118"/>
      <c r="M37" s="118"/>
      <c r="N37" s="118"/>
      <c r="O37" s="118"/>
    </row>
    <row r="38" spans="1:15" s="2" customFormat="1" ht="15" x14ac:dyDescent="0.2">
      <c r="A38" s="2" t="s">
        <v>34</v>
      </c>
      <c r="C38" s="116"/>
      <c r="I38"/>
      <c r="J38"/>
      <c r="K38"/>
      <c r="L38"/>
      <c r="M38"/>
      <c r="N38"/>
      <c r="O38"/>
    </row>
    <row r="39" spans="1:15" s="2" customFormat="1" ht="15" x14ac:dyDescent="0.2"/>
    <row r="40" spans="1:15" s="2" customFormat="1" ht="15" x14ac:dyDescent="0.2">
      <c r="B40" s="77" t="s">
        <v>35</v>
      </c>
      <c r="C40" s="85" t="s">
        <v>36</v>
      </c>
      <c r="D40" s="77" t="s">
        <v>37</v>
      </c>
      <c r="E40" s="77" t="s">
        <v>38</v>
      </c>
    </row>
    <row r="41" spans="1:15" s="2" customFormat="1" ht="15" x14ac:dyDescent="0.2">
      <c r="A41" s="126" t="s">
        <v>16</v>
      </c>
      <c r="B41" s="117">
        <v>52450</v>
      </c>
      <c r="C41" s="117">
        <v>11600</v>
      </c>
      <c r="D41" s="117">
        <v>600</v>
      </c>
      <c r="E41" s="117"/>
      <c r="F41" s="117"/>
      <c r="G41" s="117"/>
      <c r="H41" s="117">
        <f>SUM(B41:G41)</f>
        <v>64650</v>
      </c>
    </row>
    <row r="42" spans="1:15" s="2" customFormat="1" ht="15" x14ac:dyDescent="0.2">
      <c r="A42" s="2" t="s">
        <v>39</v>
      </c>
      <c r="C42" s="116"/>
      <c r="E42" s="2">
        <v>478100</v>
      </c>
    </row>
    <row r="43" spans="1:15" s="2" customFormat="1" ht="15" x14ac:dyDescent="0.2">
      <c r="C43" s="116"/>
      <c r="E43" s="2">
        <v>8195000</v>
      </c>
      <c r="H43" s="2">
        <f>E42+E43</f>
        <v>8673100</v>
      </c>
    </row>
    <row r="44" spans="1:15" s="2" customFormat="1" ht="15" x14ac:dyDescent="0.2">
      <c r="A44" s="2" t="s">
        <v>40</v>
      </c>
      <c r="C44" s="116"/>
      <c r="E44" s="2">
        <v>55000</v>
      </c>
    </row>
    <row r="45" spans="1:15" s="2" customFormat="1" ht="15" x14ac:dyDescent="0.2">
      <c r="C45" s="116"/>
      <c r="E45" s="116"/>
    </row>
    <row r="46" spans="1:15" s="2" customFormat="1" ht="15" x14ac:dyDescent="0.2">
      <c r="C46" s="116"/>
    </row>
    <row r="47" spans="1:15" s="2" customFormat="1" ht="15" x14ac:dyDescent="0.2">
      <c r="C47" s="116"/>
    </row>
    <row r="48" spans="1:15" s="2" customFormat="1" ht="15" x14ac:dyDescent="0.2">
      <c r="C48" s="116"/>
    </row>
    <row r="49" spans="1:5" s="2" customFormat="1" ht="15" x14ac:dyDescent="0.2">
      <c r="C49" s="116"/>
      <c r="E49" s="116"/>
    </row>
    <row r="50" spans="1:5" s="2" customFormat="1" ht="15" x14ac:dyDescent="0.2"/>
    <row r="51" spans="1:5" s="2" customFormat="1" ht="15" x14ac:dyDescent="0.2">
      <c r="B51"/>
      <c r="C51" s="117"/>
    </row>
    <row r="52" spans="1:5" s="2" customFormat="1" ht="15" x14ac:dyDescent="0.2">
      <c r="B52"/>
      <c r="C52" s="117"/>
    </row>
    <row r="53" spans="1:5" s="2" customFormat="1" ht="15" x14ac:dyDescent="0.2"/>
    <row r="54" spans="1:5" s="2" customFormat="1" ht="15" x14ac:dyDescent="0.2">
      <c r="C54" s="116"/>
    </row>
    <row r="55" spans="1:5" s="2" customFormat="1" ht="15" x14ac:dyDescent="0.2">
      <c r="C55" s="116"/>
      <c r="E55" s="116"/>
    </row>
    <row r="56" spans="1:5" s="2" customFormat="1" ht="15" x14ac:dyDescent="0.2"/>
    <row r="57" spans="1:5" s="2" customFormat="1" ht="15" x14ac:dyDescent="0.2">
      <c r="A57"/>
      <c r="B57" s="37"/>
      <c r="C57" s="117"/>
    </row>
    <row r="58" spans="1:5" s="2" customFormat="1" ht="15" x14ac:dyDescent="0.2">
      <c r="B58"/>
      <c r="C58" s="117"/>
    </row>
    <row r="59" spans="1:5" s="2" customFormat="1" ht="15" x14ac:dyDescent="0.2">
      <c r="B59"/>
      <c r="C59" s="117"/>
    </row>
    <row r="60" spans="1:5" s="2" customFormat="1" ht="15" x14ac:dyDescent="0.2">
      <c r="C60" s="116"/>
    </row>
    <row r="61" spans="1:5" s="2" customFormat="1" ht="15" x14ac:dyDescent="0.2">
      <c r="C61" s="116"/>
    </row>
    <row r="62" spans="1:5" s="2" customFormat="1" ht="15" x14ac:dyDescent="0.2">
      <c r="C62" s="116"/>
    </row>
    <row r="63" spans="1:5" s="2" customFormat="1" ht="15" x14ac:dyDescent="0.2">
      <c r="C63" s="116"/>
      <c r="D63" s="116"/>
      <c r="E63" s="116"/>
    </row>
    <row r="64" spans="1:5" s="2" customFormat="1" ht="15" x14ac:dyDescent="0.2">
      <c r="C64" s="116"/>
    </row>
    <row r="65" spans="2:3" s="2" customFormat="1" ht="15" x14ac:dyDescent="0.2">
      <c r="C65" s="116"/>
    </row>
    <row r="66" spans="2:3" s="2" customFormat="1" ht="15" x14ac:dyDescent="0.2">
      <c r="C66" s="116"/>
    </row>
    <row r="67" spans="2:3" s="2" customFormat="1" ht="15" x14ac:dyDescent="0.2">
      <c r="C67" s="116"/>
    </row>
    <row r="68" spans="2:3" x14ac:dyDescent="0.2">
      <c r="C68" s="117"/>
    </row>
    <row r="70" spans="2:3" x14ac:dyDescent="0.2">
      <c r="B70" s="37" t="s">
        <v>41</v>
      </c>
      <c r="C70" s="117">
        <f>SUM(C38:C69)</f>
        <v>11600</v>
      </c>
    </row>
  </sheetData>
  <mergeCells count="13">
    <mergeCell ref="B33:H33"/>
    <mergeCell ref="B7:H7"/>
    <mergeCell ref="B31:H31"/>
    <mergeCell ref="E8:E9"/>
    <mergeCell ref="F8:F9"/>
    <mergeCell ref="B8:B9"/>
    <mergeCell ref="G1:H1"/>
    <mergeCell ref="C8:C9"/>
    <mergeCell ref="D8:D9"/>
    <mergeCell ref="G8:G9"/>
    <mergeCell ref="A3:H3"/>
    <mergeCell ref="A4:H4"/>
    <mergeCell ref="H8:H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58" orientation="landscape" r:id="rId1"/>
  <headerFooter alignWithMargins="0"/>
  <rowBreaks count="1" manualBreakCount="1">
    <brk id="3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43"/>
  <sheetViews>
    <sheetView view="pageBreakPreview" zoomScale="60" zoomScaleNormal="75" workbookViewId="0">
      <selection activeCell="B12" sqref="B12"/>
    </sheetView>
  </sheetViews>
  <sheetFormatPr defaultRowHeight="12.75" x14ac:dyDescent="0.2"/>
  <cols>
    <col min="1" max="1" width="36.7109375" customWidth="1"/>
    <col min="2" max="2" width="14.42578125" customWidth="1"/>
    <col min="3" max="3" width="12.28515625" customWidth="1"/>
    <col min="4" max="4" width="15.140625" customWidth="1"/>
    <col min="5" max="5" width="13" customWidth="1"/>
    <col min="6" max="6" width="11" customWidth="1"/>
    <col min="7" max="7" width="25.42578125" customWidth="1"/>
    <col min="8" max="8" width="14.42578125" customWidth="1"/>
    <col min="9" max="9" width="17.85546875" customWidth="1"/>
    <col min="10" max="10" width="12.85546875" customWidth="1"/>
    <col min="11" max="11" width="10.42578125" customWidth="1"/>
    <col min="12" max="12" width="14.5703125" customWidth="1"/>
    <col min="13" max="13" width="10.7109375" customWidth="1"/>
    <col min="14" max="14" width="21.85546875" customWidth="1"/>
    <col min="15" max="15" width="16" customWidth="1"/>
  </cols>
  <sheetData>
    <row r="1" spans="1:15" x14ac:dyDescent="0.2">
      <c r="N1" s="14" t="s">
        <v>42</v>
      </c>
    </row>
    <row r="2" spans="1:15" ht="20.25" x14ac:dyDescent="0.3">
      <c r="A2" s="164" t="s">
        <v>43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5.75" x14ac:dyDescent="0.25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3.5" thickBot="1" x14ac:dyDescent="0.25">
      <c r="O4" s="4" t="s">
        <v>1</v>
      </c>
    </row>
    <row r="5" spans="1:15" ht="15.75" thickBot="1" x14ac:dyDescent="0.3">
      <c r="A5" s="5" t="s">
        <v>2</v>
      </c>
      <c r="B5" s="187">
        <v>2023</v>
      </c>
      <c r="C5" s="188"/>
      <c r="D5" s="188"/>
      <c r="E5" s="188"/>
      <c r="F5" s="188"/>
      <c r="G5" s="188"/>
      <c r="H5" s="189"/>
      <c r="I5" s="187">
        <v>2024</v>
      </c>
      <c r="J5" s="188"/>
      <c r="K5" s="188"/>
      <c r="L5" s="188"/>
      <c r="M5" s="188"/>
      <c r="N5" s="188"/>
      <c r="O5" s="189"/>
    </row>
    <row r="6" spans="1:15" ht="15.75" customHeight="1" x14ac:dyDescent="0.2">
      <c r="A6" s="6" t="s">
        <v>44</v>
      </c>
      <c r="B6" s="160" t="s">
        <v>45</v>
      </c>
      <c r="C6" s="160" t="s">
        <v>5</v>
      </c>
      <c r="D6" s="160" t="s">
        <v>46</v>
      </c>
      <c r="E6" s="160" t="s">
        <v>6</v>
      </c>
      <c r="F6" s="162" t="s">
        <v>47</v>
      </c>
      <c r="G6" s="162" t="s">
        <v>9</v>
      </c>
      <c r="H6" s="166" t="s">
        <v>48</v>
      </c>
      <c r="I6" s="160" t="s">
        <v>45</v>
      </c>
      <c r="J6" s="160" t="s">
        <v>5</v>
      </c>
      <c r="K6" s="160" t="s">
        <v>46</v>
      </c>
      <c r="L6" s="160" t="s">
        <v>6</v>
      </c>
      <c r="M6" s="162" t="s">
        <v>47</v>
      </c>
      <c r="N6" s="162" t="s">
        <v>9</v>
      </c>
      <c r="O6" s="166" t="s">
        <v>10</v>
      </c>
    </row>
    <row r="7" spans="1:15" ht="63.75" customHeight="1" thickBot="1" x14ac:dyDescent="0.3">
      <c r="A7" s="7" t="s">
        <v>49</v>
      </c>
      <c r="B7" s="176"/>
      <c r="C7" s="176"/>
      <c r="D7" s="176"/>
      <c r="E7" s="176"/>
      <c r="F7" s="177"/>
      <c r="G7" s="177"/>
      <c r="H7" s="178"/>
      <c r="I7" s="176"/>
      <c r="J7" s="176"/>
      <c r="K7" s="176"/>
      <c r="L7" s="176"/>
      <c r="M7" s="177"/>
      <c r="N7" s="177"/>
      <c r="O7" s="178"/>
    </row>
    <row r="8" spans="1:15" ht="39.950000000000003" customHeight="1" thickBot="1" x14ac:dyDescent="0.25">
      <c r="A8" s="17" t="s">
        <v>50</v>
      </c>
      <c r="B8" s="28"/>
      <c r="C8" s="29">
        <v>8820500</v>
      </c>
      <c r="D8" s="29"/>
      <c r="E8" s="29"/>
      <c r="F8" s="29"/>
      <c r="G8" s="30"/>
      <c r="H8" s="29"/>
      <c r="I8" s="28"/>
      <c r="J8" s="29">
        <v>8820500</v>
      </c>
      <c r="K8" s="29"/>
      <c r="L8" s="29"/>
      <c r="M8" s="29"/>
      <c r="N8" s="30"/>
      <c r="O8" s="29"/>
    </row>
    <row r="9" spans="1:15" ht="37.5" customHeight="1" x14ac:dyDescent="0.2">
      <c r="A9" s="17" t="s">
        <v>51</v>
      </c>
      <c r="B9" s="31"/>
      <c r="C9" s="27"/>
      <c r="D9" s="27">
        <v>50000</v>
      </c>
      <c r="E9" s="27">
        <v>723000</v>
      </c>
      <c r="F9" s="27"/>
      <c r="G9" s="32"/>
      <c r="H9" s="20">
        <v>500</v>
      </c>
      <c r="I9" s="31"/>
      <c r="J9" s="27"/>
      <c r="K9" s="27">
        <v>50000</v>
      </c>
      <c r="L9" s="27">
        <v>723000</v>
      </c>
      <c r="M9" s="27"/>
      <c r="N9" s="32"/>
      <c r="O9" s="20">
        <v>500</v>
      </c>
    </row>
    <row r="10" spans="1:15" ht="31.5" customHeight="1" thickBot="1" x14ac:dyDescent="0.25">
      <c r="A10" s="19" t="s">
        <v>52</v>
      </c>
      <c r="B10" s="31"/>
      <c r="C10" s="27"/>
      <c r="D10" s="27"/>
      <c r="E10" s="27"/>
      <c r="F10" s="27">
        <v>34000</v>
      </c>
      <c r="G10" s="32">
        <v>54000</v>
      </c>
      <c r="H10" s="20"/>
      <c r="I10" s="31"/>
      <c r="J10" s="27"/>
      <c r="K10" s="27"/>
      <c r="L10" s="27"/>
      <c r="M10" s="27">
        <v>34000</v>
      </c>
      <c r="N10" s="32">
        <v>54000</v>
      </c>
      <c r="O10" s="20"/>
    </row>
    <row r="11" spans="1:15" ht="33" customHeight="1" thickBot="1" x14ac:dyDescent="0.25">
      <c r="A11" s="17" t="s">
        <v>53</v>
      </c>
      <c r="B11" s="31">
        <v>1811500</v>
      </c>
      <c r="C11" s="27"/>
      <c r="D11" s="27"/>
      <c r="E11" s="27"/>
      <c r="F11" s="27"/>
      <c r="G11" s="32"/>
      <c r="H11" s="20"/>
      <c r="I11" s="31">
        <v>1811500</v>
      </c>
      <c r="J11" s="27"/>
      <c r="K11" s="27"/>
      <c r="L11" s="27"/>
      <c r="M11" s="27"/>
      <c r="N11" s="32"/>
      <c r="O11" s="20"/>
    </row>
    <row r="12" spans="1:15" ht="36.75" customHeight="1" thickBot="1" x14ac:dyDescent="0.25">
      <c r="A12" s="17" t="s">
        <v>54</v>
      </c>
      <c r="B12" s="31"/>
      <c r="C12" s="27"/>
      <c r="D12" s="27"/>
      <c r="E12" s="27"/>
      <c r="F12" s="27"/>
      <c r="G12" s="32"/>
      <c r="H12" s="20"/>
      <c r="I12" s="31"/>
      <c r="J12" s="27"/>
      <c r="K12" s="27"/>
      <c r="L12" s="27"/>
      <c r="M12" s="27"/>
      <c r="N12" s="32"/>
      <c r="O12" s="20"/>
    </row>
    <row r="13" spans="1:15" ht="31.5" customHeight="1" x14ac:dyDescent="0.2">
      <c r="A13" s="17"/>
      <c r="B13" s="31"/>
      <c r="C13" s="27"/>
      <c r="D13" s="27"/>
      <c r="E13" s="33"/>
      <c r="F13" s="27"/>
      <c r="G13" s="32"/>
      <c r="H13" s="20"/>
      <c r="I13" s="31"/>
      <c r="J13" s="27"/>
      <c r="K13" s="27"/>
      <c r="L13" s="33"/>
      <c r="M13" s="27"/>
      <c r="N13" s="32"/>
      <c r="O13" s="20"/>
    </row>
    <row r="14" spans="1:15" ht="24.95" customHeight="1" thickBot="1" x14ac:dyDescent="0.25">
      <c r="A14" s="21"/>
      <c r="B14" s="31"/>
      <c r="C14" s="27"/>
      <c r="D14" s="27"/>
      <c r="E14" s="27"/>
      <c r="F14" s="27"/>
      <c r="G14" s="32"/>
      <c r="H14" s="20"/>
      <c r="I14" s="31"/>
      <c r="J14" s="27"/>
      <c r="K14" s="27"/>
      <c r="L14" s="27"/>
      <c r="M14" s="27"/>
      <c r="N14" s="32"/>
      <c r="O14" s="20"/>
    </row>
    <row r="15" spans="1:15" ht="35.25" customHeight="1" x14ac:dyDescent="0.2">
      <c r="A15" s="17"/>
      <c r="B15" s="31"/>
      <c r="C15" s="27"/>
      <c r="D15" s="27"/>
      <c r="E15" s="27"/>
      <c r="F15" s="27"/>
      <c r="G15" s="32"/>
      <c r="H15" s="20"/>
      <c r="I15" s="31"/>
      <c r="J15" s="27"/>
      <c r="K15" s="27"/>
      <c r="L15" s="27"/>
      <c r="M15" s="27"/>
      <c r="N15" s="32"/>
      <c r="O15" s="20"/>
    </row>
    <row r="16" spans="1:15" ht="24.95" customHeight="1" x14ac:dyDescent="0.2">
      <c r="A16" s="21"/>
      <c r="B16" s="31"/>
      <c r="C16" s="27"/>
      <c r="D16" s="27"/>
      <c r="E16" s="27"/>
      <c r="F16" s="27"/>
      <c r="G16" s="32"/>
      <c r="H16" s="20"/>
      <c r="I16" s="31"/>
      <c r="J16" s="27"/>
      <c r="K16" s="27"/>
      <c r="L16" s="27"/>
      <c r="M16" s="27"/>
      <c r="N16" s="32"/>
      <c r="O16" s="20"/>
    </row>
    <row r="17" spans="1:15" ht="24.95" customHeight="1" x14ac:dyDescent="0.2">
      <c r="A17" s="21"/>
      <c r="B17" s="31"/>
      <c r="C17" s="27"/>
      <c r="D17" s="27"/>
      <c r="E17" s="27"/>
      <c r="F17" s="27"/>
      <c r="G17" s="32"/>
      <c r="H17" s="20"/>
      <c r="I17" s="31"/>
      <c r="J17" s="27"/>
      <c r="K17" s="27"/>
      <c r="L17" s="27"/>
      <c r="M17" s="27"/>
      <c r="N17" s="32"/>
      <c r="O17" s="20"/>
    </row>
    <row r="18" spans="1:15" ht="24.95" customHeight="1" x14ac:dyDescent="0.2">
      <c r="A18" s="21"/>
      <c r="B18" s="31"/>
      <c r="C18" s="27"/>
      <c r="D18" s="27"/>
      <c r="E18" s="27"/>
      <c r="F18" s="27"/>
      <c r="G18" s="32"/>
      <c r="H18" s="20"/>
      <c r="I18" s="31"/>
      <c r="J18" s="27"/>
      <c r="K18" s="27"/>
      <c r="L18" s="27"/>
      <c r="M18" s="27"/>
      <c r="N18" s="32"/>
      <c r="O18" s="20"/>
    </row>
    <row r="19" spans="1:15" ht="24.95" customHeight="1" thickBot="1" x14ac:dyDescent="0.25">
      <c r="A19" s="22"/>
      <c r="B19" s="34"/>
      <c r="C19" s="35"/>
      <c r="D19" s="35"/>
      <c r="E19" s="35"/>
      <c r="F19" s="35"/>
      <c r="G19" s="36"/>
      <c r="H19" s="23"/>
      <c r="I19" s="34"/>
      <c r="J19" s="35"/>
      <c r="K19" s="35"/>
      <c r="L19" s="35"/>
      <c r="M19" s="35"/>
      <c r="N19" s="36"/>
      <c r="O19" s="23"/>
    </row>
    <row r="20" spans="1:15" ht="24.95" customHeight="1" thickBot="1" x14ac:dyDescent="0.25">
      <c r="A20" s="24" t="s">
        <v>28</v>
      </c>
      <c r="B20" s="25">
        <f t="shared" ref="B20:H20" si="0">SUM(B8:B19)</f>
        <v>1811500</v>
      </c>
      <c r="C20" s="25">
        <f t="shared" si="0"/>
        <v>8820500</v>
      </c>
      <c r="D20" s="25">
        <f t="shared" si="0"/>
        <v>50000</v>
      </c>
      <c r="E20" s="25">
        <f t="shared" si="0"/>
        <v>723000</v>
      </c>
      <c r="F20" s="25">
        <f t="shared" si="0"/>
        <v>34000</v>
      </c>
      <c r="G20" s="25">
        <f t="shared" si="0"/>
        <v>54000</v>
      </c>
      <c r="H20" s="25">
        <f t="shared" si="0"/>
        <v>500</v>
      </c>
      <c r="I20" s="25">
        <f t="shared" ref="I20:O20" si="1">SUM(I8:I19)</f>
        <v>1811500</v>
      </c>
      <c r="J20" s="25">
        <f t="shared" si="1"/>
        <v>8820500</v>
      </c>
      <c r="K20" s="25">
        <f t="shared" si="1"/>
        <v>50000</v>
      </c>
      <c r="L20" s="25">
        <f t="shared" si="1"/>
        <v>723000</v>
      </c>
      <c r="M20" s="25">
        <f t="shared" si="1"/>
        <v>34000</v>
      </c>
      <c r="N20" s="25">
        <f t="shared" si="1"/>
        <v>54000</v>
      </c>
      <c r="O20" s="25">
        <f t="shared" si="1"/>
        <v>500</v>
      </c>
    </row>
    <row r="21" spans="1:15" ht="24.95" customHeight="1" thickBot="1" x14ac:dyDescent="0.25">
      <c r="A21" s="24" t="s">
        <v>55</v>
      </c>
      <c r="B21" s="181">
        <f>SUM(B20:H20)</f>
        <v>11493500</v>
      </c>
      <c r="C21" s="182"/>
      <c r="D21" s="182"/>
      <c r="E21" s="182"/>
      <c r="F21" s="182"/>
      <c r="G21" s="182"/>
      <c r="H21" s="183"/>
      <c r="I21" s="181">
        <f>SUM(I20:O20)</f>
        <v>11493500</v>
      </c>
      <c r="J21" s="182"/>
      <c r="K21" s="182"/>
      <c r="L21" s="182"/>
      <c r="M21" s="182"/>
      <c r="N21" s="182"/>
      <c r="O21" s="183"/>
    </row>
    <row r="22" spans="1:15" ht="13.5" thickBot="1" x14ac:dyDescent="0.25">
      <c r="A22" s="127" t="s">
        <v>56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ht="16.5" thickBot="1" x14ac:dyDescent="0.3">
      <c r="A23" s="12" t="s">
        <v>57</v>
      </c>
      <c r="B23" s="179">
        <f>B21+B22</f>
        <v>11493500</v>
      </c>
      <c r="C23" s="180"/>
      <c r="D23" s="180"/>
      <c r="E23" s="180"/>
      <c r="F23" s="180"/>
      <c r="G23" s="180"/>
      <c r="H23" s="180"/>
      <c r="I23" s="179">
        <f>I21+I22</f>
        <v>11493500</v>
      </c>
      <c r="J23" s="180"/>
      <c r="K23" s="180"/>
      <c r="L23" s="180"/>
      <c r="M23" s="180"/>
      <c r="N23" s="180"/>
      <c r="O23" s="180"/>
    </row>
    <row r="24" spans="1:15" ht="15" x14ac:dyDescent="0.2">
      <c r="A24" s="13"/>
      <c r="B24" s="2"/>
      <c r="C24" s="2"/>
      <c r="D24" s="2"/>
      <c r="E24" s="2"/>
      <c r="F24" s="2"/>
      <c r="G24" s="2"/>
      <c r="H24" s="2"/>
    </row>
    <row r="25" spans="1:15" ht="33.75" customHeight="1" x14ac:dyDescent="0.2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15" x14ac:dyDescent="0.2">
      <c r="A26" s="13"/>
      <c r="B26" s="2"/>
      <c r="C26" s="2"/>
      <c r="D26" s="2"/>
      <c r="E26" s="2"/>
      <c r="F26" s="2"/>
      <c r="G26" s="2"/>
      <c r="H26" s="2"/>
    </row>
    <row r="27" spans="1:15" x14ac:dyDescent="0.2">
      <c r="B27" t="s">
        <v>58</v>
      </c>
      <c r="C27" t="s">
        <v>59</v>
      </c>
      <c r="D27" t="s">
        <v>60</v>
      </c>
      <c r="E27" t="s">
        <v>61</v>
      </c>
      <c r="F27" t="s">
        <v>62</v>
      </c>
      <c r="G27" s="4" t="s">
        <v>8</v>
      </c>
      <c r="H27" s="79" t="s">
        <v>63</v>
      </c>
      <c r="I27" s="37" t="s">
        <v>64</v>
      </c>
    </row>
    <row r="43" spans="2:9" x14ac:dyDescent="0.2">
      <c r="B43">
        <f>SUM(B29:B42)</f>
        <v>0</v>
      </c>
      <c r="C43">
        <f>SUM(C30:C42)</f>
        <v>0</v>
      </c>
      <c r="D43">
        <f>SUM(D30:D42)</f>
        <v>0</v>
      </c>
      <c r="E43">
        <f>SUM(E30:E42)</f>
        <v>0</v>
      </c>
      <c r="F43">
        <f>SUM(F30:F42)</f>
        <v>0</v>
      </c>
      <c r="G43">
        <f>SUM(G29:G42)</f>
        <v>0</v>
      </c>
      <c r="H43">
        <f>SUM(H29:H42)</f>
        <v>0</v>
      </c>
      <c r="I43">
        <f>SUM(I29:I42)</f>
        <v>0</v>
      </c>
    </row>
  </sheetData>
  <mergeCells count="25">
    <mergeCell ref="I22:O22"/>
    <mergeCell ref="A2:O2"/>
    <mergeCell ref="A3:O3"/>
    <mergeCell ref="I5:O5"/>
    <mergeCell ref="B5:H5"/>
    <mergeCell ref="F6:F7"/>
    <mergeCell ref="B22:H22"/>
    <mergeCell ref="B21:H21"/>
    <mergeCell ref="N6:N7"/>
    <mergeCell ref="A25:O25"/>
    <mergeCell ref="B6:B7"/>
    <mergeCell ref="L6:L7"/>
    <mergeCell ref="C6:C7"/>
    <mergeCell ref="D6:D7"/>
    <mergeCell ref="M6:M7"/>
    <mergeCell ref="E6:E7"/>
    <mergeCell ref="O6:O7"/>
    <mergeCell ref="J6:J7"/>
    <mergeCell ref="H6:H7"/>
    <mergeCell ref="I23:O23"/>
    <mergeCell ref="I21:O21"/>
    <mergeCell ref="K6:K7"/>
    <mergeCell ref="I6:I7"/>
    <mergeCell ref="G6:G7"/>
    <mergeCell ref="B23:H23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8"/>
  <sheetViews>
    <sheetView tabSelected="1" view="pageBreakPreview" topLeftCell="A209" zoomScale="79" zoomScaleNormal="79" zoomScaleSheetLayoutView="79" workbookViewId="0">
      <selection activeCell="O253" sqref="O253"/>
    </sheetView>
  </sheetViews>
  <sheetFormatPr defaultRowHeight="12.75" x14ac:dyDescent="0.2"/>
  <cols>
    <col min="1" max="1" width="12" style="38" customWidth="1"/>
    <col min="2" max="2" width="27.85546875" style="37" customWidth="1"/>
    <col min="3" max="3" width="19.28515625" style="40" customWidth="1"/>
    <col min="4" max="4" width="13.85546875" style="46" customWidth="1"/>
    <col min="5" max="5" width="13.42578125" style="40" customWidth="1"/>
    <col min="6" max="6" width="16.7109375" style="40" customWidth="1"/>
    <col min="7" max="7" width="14" style="40" customWidth="1"/>
    <col min="8" max="8" width="14.28515625" style="40" customWidth="1"/>
    <col min="9" max="10" width="12.5703125" style="40" customWidth="1"/>
    <col min="11" max="11" width="13.7109375" style="40" customWidth="1"/>
    <col min="12" max="12" width="11.140625" style="40" customWidth="1"/>
    <col min="13" max="15" width="16.7109375" style="40" customWidth="1"/>
    <col min="16" max="17" width="12.7109375" style="40" customWidth="1"/>
    <col min="18" max="16384" width="9.140625" style="40"/>
  </cols>
  <sheetData>
    <row r="1" spans="1:17" ht="12.75" customHeight="1" x14ac:dyDescent="0.2">
      <c r="A1" s="193" t="s">
        <v>251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x14ac:dyDescent="0.2">
      <c r="A2" s="193" t="s">
        <v>246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41" t="s">
        <v>65</v>
      </c>
      <c r="B4" s="42"/>
      <c r="C4" s="43" t="s">
        <v>66</v>
      </c>
      <c r="D4" s="44"/>
    </row>
    <row r="5" spans="1:17" x14ac:dyDescent="0.2">
      <c r="A5" s="45" t="s">
        <v>67</v>
      </c>
      <c r="B5" s="40"/>
    </row>
    <row r="6" spans="1:17" x14ac:dyDescent="0.2">
      <c r="A6" s="45"/>
      <c r="B6" s="40"/>
    </row>
    <row r="7" spans="1:17" x14ac:dyDescent="0.2">
      <c r="A7" s="45"/>
      <c r="B7" s="40"/>
    </row>
    <row r="8" spans="1:17" x14ac:dyDescent="0.2">
      <c r="A8" s="47" t="s">
        <v>68</v>
      </c>
      <c r="B8" s="47"/>
      <c r="C8" s="47"/>
      <c r="D8" s="47"/>
      <c r="E8" s="47"/>
      <c r="F8" s="47"/>
    </row>
    <row r="9" spans="1:17" x14ac:dyDescent="0.2">
      <c r="A9" s="48"/>
      <c r="B9" s="48"/>
      <c r="C9" s="48"/>
      <c r="D9" s="49"/>
      <c r="E9" s="48"/>
      <c r="F9" s="48"/>
      <c r="G9" s="48"/>
      <c r="H9" s="48"/>
      <c r="I9" s="48"/>
      <c r="J9" s="48"/>
      <c r="K9" s="48"/>
      <c r="L9" s="48"/>
      <c r="M9" s="50" t="s">
        <v>1</v>
      </c>
      <c r="N9" s="50"/>
      <c r="O9" s="50"/>
    </row>
    <row r="10" spans="1:17" x14ac:dyDescent="0.2">
      <c r="A10" s="51"/>
      <c r="B10" s="51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7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P11" s="53"/>
      <c r="Q11" s="53"/>
    </row>
    <row r="12" spans="1:17" s="46" customFormat="1" ht="38.25" x14ac:dyDescent="0.2">
      <c r="A12" s="54" t="s">
        <v>69</v>
      </c>
      <c r="B12" s="54" t="s">
        <v>70</v>
      </c>
      <c r="C12" s="55" t="s">
        <v>71</v>
      </c>
      <c r="D12" s="55" t="s">
        <v>72</v>
      </c>
      <c r="E12" s="55" t="s">
        <v>73</v>
      </c>
      <c r="F12" s="55" t="s">
        <v>74</v>
      </c>
      <c r="G12" s="55" t="s">
        <v>75</v>
      </c>
      <c r="H12" s="55" t="s">
        <v>76</v>
      </c>
      <c r="I12" s="55" t="s">
        <v>77</v>
      </c>
      <c r="J12" s="55"/>
      <c r="K12" s="55" t="s">
        <v>78</v>
      </c>
      <c r="L12" s="55" t="s">
        <v>8</v>
      </c>
      <c r="M12" s="55" t="s">
        <v>79</v>
      </c>
      <c r="N12" s="55"/>
      <c r="O12" s="55"/>
      <c r="P12" s="55" t="s">
        <v>80</v>
      </c>
      <c r="Q12" s="55" t="s">
        <v>81</v>
      </c>
    </row>
    <row r="13" spans="1:17" x14ac:dyDescent="0.2">
      <c r="A13" s="56">
        <v>321</v>
      </c>
      <c r="B13" s="151" t="s">
        <v>238</v>
      </c>
      <c r="C13" s="57">
        <f>SUM(C14:C16)</f>
        <v>7000</v>
      </c>
      <c r="D13" s="57">
        <f>SUM(D14:D16)</f>
        <v>7000</v>
      </c>
      <c r="E13" s="57">
        <f t="shared" ref="E13:O13" si="0">SUM(E14:E16)</f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9">
        <v>8000</v>
      </c>
      <c r="Q13" s="59">
        <v>8000</v>
      </c>
    </row>
    <row r="14" spans="1:17" hidden="1" x14ac:dyDescent="0.2">
      <c r="A14" s="58">
        <v>3211</v>
      </c>
      <c r="B14" s="26" t="s">
        <v>82</v>
      </c>
      <c r="C14" s="59">
        <f>SUM(D14:Q14)</f>
        <v>3000</v>
      </c>
      <c r="D14" s="59">
        <v>3000</v>
      </c>
      <c r="E14" s="5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9"/>
      <c r="Q14" s="59"/>
    </row>
    <row r="15" spans="1:17" hidden="1" x14ac:dyDescent="0.2">
      <c r="A15" s="58">
        <v>3213</v>
      </c>
      <c r="B15" s="26" t="s">
        <v>83</v>
      </c>
      <c r="C15" s="59">
        <f t="shared" ref="C15:C48" si="1">SUM(D15:Q15)</f>
        <v>3000</v>
      </c>
      <c r="D15" s="59">
        <v>3000</v>
      </c>
      <c r="E15" s="5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9"/>
      <c r="Q15" s="59"/>
    </row>
    <row r="16" spans="1:17" hidden="1" x14ac:dyDescent="0.2">
      <c r="A16" s="58">
        <v>3214</v>
      </c>
      <c r="B16" s="26" t="s">
        <v>84</v>
      </c>
      <c r="C16" s="59">
        <f t="shared" si="1"/>
        <v>1000</v>
      </c>
      <c r="D16" s="59">
        <v>1000</v>
      </c>
      <c r="E16" s="59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9"/>
      <c r="Q16" s="59"/>
    </row>
    <row r="17" spans="1:17" x14ac:dyDescent="0.2">
      <c r="A17" s="56">
        <v>322</v>
      </c>
      <c r="B17" s="150" t="s">
        <v>239</v>
      </c>
      <c r="C17" s="57">
        <f>SUM(C18:C23)</f>
        <v>378100</v>
      </c>
      <c r="D17" s="57">
        <f>SUM(D18:D23)</f>
        <v>64100</v>
      </c>
      <c r="E17" s="57">
        <f t="shared" ref="E17:O17" si="2">SUM(E18:E23)</f>
        <v>314000</v>
      </c>
      <c r="F17" s="57">
        <f t="shared" si="2"/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9">
        <v>380000</v>
      </c>
      <c r="Q17" s="59">
        <v>380000</v>
      </c>
    </row>
    <row r="18" spans="1:17" hidden="1" x14ac:dyDescent="0.2">
      <c r="A18" s="58">
        <v>3221</v>
      </c>
      <c r="B18" s="26" t="s">
        <v>85</v>
      </c>
      <c r="C18" s="59">
        <f t="shared" si="1"/>
        <v>50000</v>
      </c>
      <c r="D18" s="59">
        <v>50000</v>
      </c>
      <c r="E18" s="5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9"/>
      <c r="Q18" s="59"/>
    </row>
    <row r="19" spans="1:17" hidden="1" x14ac:dyDescent="0.2">
      <c r="A19" s="58">
        <v>3222</v>
      </c>
      <c r="B19" s="26" t="s">
        <v>86</v>
      </c>
      <c r="C19" s="59">
        <f t="shared" si="1"/>
        <v>100</v>
      </c>
      <c r="D19" s="59">
        <v>100</v>
      </c>
      <c r="E19" s="5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9"/>
      <c r="Q19" s="59"/>
    </row>
    <row r="20" spans="1:17" hidden="1" x14ac:dyDescent="0.2">
      <c r="A20" s="58">
        <v>3223</v>
      </c>
      <c r="B20" s="60" t="s">
        <v>87</v>
      </c>
      <c r="C20" s="59">
        <f t="shared" si="1"/>
        <v>314000</v>
      </c>
      <c r="D20" s="59"/>
      <c r="E20" s="59">
        <v>314000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idden="1" x14ac:dyDescent="0.2">
      <c r="A21" s="58">
        <v>3224</v>
      </c>
      <c r="B21" s="60" t="s">
        <v>88</v>
      </c>
      <c r="C21" s="59">
        <f t="shared" si="1"/>
        <v>5000</v>
      </c>
      <c r="D21" s="59">
        <v>5000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idden="1" x14ac:dyDescent="0.2">
      <c r="A22" s="58">
        <v>3225</v>
      </c>
      <c r="B22" s="60" t="s">
        <v>89</v>
      </c>
      <c r="C22" s="59">
        <f t="shared" si="1"/>
        <v>4000</v>
      </c>
      <c r="D22" s="59">
        <v>4000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idden="1" x14ac:dyDescent="0.2">
      <c r="A23" s="58">
        <v>3227</v>
      </c>
      <c r="B23" s="60" t="s">
        <v>90</v>
      </c>
      <c r="C23" s="59">
        <f t="shared" si="1"/>
        <v>5000</v>
      </c>
      <c r="D23" s="59">
        <v>5000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x14ac:dyDescent="0.2">
      <c r="A24" s="56">
        <v>323</v>
      </c>
      <c r="B24" s="150" t="s">
        <v>240</v>
      </c>
      <c r="C24" s="57">
        <f>SUM(C25:C35)</f>
        <v>250800</v>
      </c>
      <c r="D24" s="57">
        <f>SUM(D25:D35)</f>
        <v>190800</v>
      </c>
      <c r="E24" s="57">
        <f t="shared" ref="E24:O24" si="3">SUM(E25:E35)</f>
        <v>60000</v>
      </c>
      <c r="F24" s="57">
        <f t="shared" si="3"/>
        <v>0</v>
      </c>
      <c r="G24" s="57">
        <f t="shared" si="3"/>
        <v>0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9">
        <v>250000</v>
      </c>
      <c r="Q24" s="59">
        <v>250000</v>
      </c>
    </row>
    <row r="25" spans="1:17" hidden="1" x14ac:dyDescent="0.2">
      <c r="A25" s="58">
        <v>3231</v>
      </c>
      <c r="B25" s="60" t="s">
        <v>91</v>
      </c>
      <c r="C25" s="59">
        <f t="shared" si="1"/>
        <v>18000</v>
      </c>
      <c r="D25" s="59">
        <v>18000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idden="1" x14ac:dyDescent="0.2">
      <c r="A26" s="58">
        <v>32319</v>
      </c>
      <c r="B26" s="60" t="s">
        <v>92</v>
      </c>
      <c r="C26" s="59">
        <f t="shared" si="1"/>
        <v>20000</v>
      </c>
      <c r="D26" s="59"/>
      <c r="E26" s="59">
        <v>20000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hidden="1" x14ac:dyDescent="0.2">
      <c r="A27" s="58">
        <v>3232</v>
      </c>
      <c r="B27" s="60" t="s">
        <v>93</v>
      </c>
      <c r="C27" s="59">
        <f t="shared" si="1"/>
        <v>75700</v>
      </c>
      <c r="D27" s="59">
        <v>47700</v>
      </c>
      <c r="E27" s="59">
        <v>28000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idden="1" x14ac:dyDescent="0.2">
      <c r="A28" s="58">
        <v>3233</v>
      </c>
      <c r="B28" s="60" t="s">
        <v>94</v>
      </c>
      <c r="C28" s="59">
        <f t="shared" si="1"/>
        <v>100</v>
      </c>
      <c r="D28" s="59">
        <v>100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idden="1" x14ac:dyDescent="0.2">
      <c r="A29" s="58">
        <v>3234</v>
      </c>
      <c r="B29" s="60" t="s">
        <v>95</v>
      </c>
      <c r="C29" s="59">
        <f t="shared" si="1"/>
        <v>51000</v>
      </c>
      <c r="D29" s="59">
        <v>51000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idden="1" x14ac:dyDescent="0.2">
      <c r="A30" s="58">
        <v>3235</v>
      </c>
      <c r="B30" s="60" t="s">
        <v>96</v>
      </c>
      <c r="C30" s="59">
        <f t="shared" si="1"/>
        <v>10000</v>
      </c>
      <c r="D30" s="59">
        <v>10000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idden="1" x14ac:dyDescent="0.2">
      <c r="A31" s="58">
        <v>3236</v>
      </c>
      <c r="B31" s="60" t="s">
        <v>97</v>
      </c>
      <c r="C31" s="59">
        <f t="shared" si="1"/>
        <v>5000</v>
      </c>
      <c r="D31" s="59">
        <v>5000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hidden="1" x14ac:dyDescent="0.2">
      <c r="A32" s="58">
        <v>3236</v>
      </c>
      <c r="B32" s="60" t="s">
        <v>98</v>
      </c>
      <c r="C32" s="59">
        <f t="shared" si="1"/>
        <v>12000</v>
      </c>
      <c r="D32" s="59"/>
      <c r="E32" s="59">
        <v>12000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idden="1" x14ac:dyDescent="0.2">
      <c r="A33" s="58">
        <v>3237</v>
      </c>
      <c r="B33" s="60" t="s">
        <v>99</v>
      </c>
      <c r="C33" s="59">
        <f t="shared" si="1"/>
        <v>26000</v>
      </c>
      <c r="D33" s="59">
        <v>26000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idden="1" x14ac:dyDescent="0.2">
      <c r="A34" s="58">
        <v>3238</v>
      </c>
      <c r="B34" s="60" t="s">
        <v>100</v>
      </c>
      <c r="C34" s="59">
        <f t="shared" si="1"/>
        <v>22000</v>
      </c>
      <c r="D34" s="59">
        <v>22000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idden="1" x14ac:dyDescent="0.2">
      <c r="A35" s="58">
        <v>3239</v>
      </c>
      <c r="B35" s="60" t="s">
        <v>101</v>
      </c>
      <c r="C35" s="59">
        <f t="shared" si="1"/>
        <v>11000</v>
      </c>
      <c r="D35" s="59">
        <v>11000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x14ac:dyDescent="0.2">
      <c r="A36" s="56">
        <v>329</v>
      </c>
      <c r="B36" s="150" t="s">
        <v>242</v>
      </c>
      <c r="C36" s="57">
        <f>SUM(C37:C41)</f>
        <v>40500</v>
      </c>
      <c r="D36" s="57">
        <f>SUM(D37:D41)</f>
        <v>40500</v>
      </c>
      <c r="E36" s="57">
        <f t="shared" ref="E36:O36" si="4">SUM(E37:E41)</f>
        <v>0</v>
      </c>
      <c r="F36" s="57">
        <f t="shared" si="4"/>
        <v>0</v>
      </c>
      <c r="G36" s="57">
        <f t="shared" si="4"/>
        <v>0</v>
      </c>
      <c r="H36" s="57">
        <f t="shared" si="4"/>
        <v>0</v>
      </c>
      <c r="I36" s="57">
        <f t="shared" si="4"/>
        <v>0</v>
      </c>
      <c r="J36" s="57">
        <f t="shared" si="4"/>
        <v>0</v>
      </c>
      <c r="K36" s="57">
        <f t="shared" si="4"/>
        <v>0</v>
      </c>
      <c r="L36" s="57">
        <f t="shared" si="4"/>
        <v>0</v>
      </c>
      <c r="M36" s="57">
        <f t="shared" si="4"/>
        <v>0</v>
      </c>
      <c r="N36" s="57">
        <f t="shared" si="4"/>
        <v>0</v>
      </c>
      <c r="O36" s="57">
        <f t="shared" si="4"/>
        <v>0</v>
      </c>
      <c r="P36" s="59">
        <v>41000</v>
      </c>
      <c r="Q36" s="59">
        <v>41000</v>
      </c>
    </row>
    <row r="37" spans="1:17" hidden="1" x14ac:dyDescent="0.2">
      <c r="A37" s="58">
        <v>3292</v>
      </c>
      <c r="B37" s="60" t="s">
        <v>102</v>
      </c>
      <c r="C37" s="59">
        <f>SUM(D37:Q37)</f>
        <v>33000</v>
      </c>
      <c r="D37" s="59">
        <v>33000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idden="1" x14ac:dyDescent="0.2">
      <c r="A38" s="58">
        <v>3293</v>
      </c>
      <c r="B38" s="60" t="s">
        <v>103</v>
      </c>
      <c r="C38" s="59">
        <f t="shared" si="1"/>
        <v>2000</v>
      </c>
      <c r="D38" s="59">
        <v>2000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hidden="1" x14ac:dyDescent="0.2">
      <c r="A39" s="58">
        <v>3294</v>
      </c>
      <c r="B39" s="60" t="s">
        <v>104</v>
      </c>
      <c r="C39" s="59">
        <f t="shared" si="1"/>
        <v>1500</v>
      </c>
      <c r="D39" s="59">
        <v>1500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hidden="1" x14ac:dyDescent="0.2">
      <c r="A40" s="58">
        <v>3295</v>
      </c>
      <c r="B40" s="60" t="s">
        <v>105</v>
      </c>
      <c r="C40" s="59">
        <f t="shared" si="1"/>
        <v>1000</v>
      </c>
      <c r="D40" s="59">
        <v>1000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idden="1" x14ac:dyDescent="0.2">
      <c r="A41" s="58">
        <v>3299</v>
      </c>
      <c r="B41" s="60" t="s">
        <v>106</v>
      </c>
      <c r="C41" s="59">
        <f t="shared" si="1"/>
        <v>3000</v>
      </c>
      <c r="D41" s="59">
        <v>3000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x14ac:dyDescent="0.2">
      <c r="A42" s="56">
        <v>343</v>
      </c>
      <c r="B42" s="150" t="s">
        <v>243</v>
      </c>
      <c r="C42" s="57">
        <f>SUM(C43)</f>
        <v>0</v>
      </c>
      <c r="D42" s="57">
        <f>SUM(D43)</f>
        <v>0</v>
      </c>
      <c r="E42" s="57">
        <f t="shared" ref="E42:O42" si="5">SUM(E43)</f>
        <v>0</v>
      </c>
      <c r="F42" s="57">
        <f t="shared" si="5"/>
        <v>0</v>
      </c>
      <c r="G42" s="57">
        <f t="shared" si="5"/>
        <v>0</v>
      </c>
      <c r="H42" s="57">
        <f t="shared" si="5"/>
        <v>0</v>
      </c>
      <c r="I42" s="57">
        <f t="shared" si="5"/>
        <v>0</v>
      </c>
      <c r="J42" s="57">
        <f t="shared" si="5"/>
        <v>0</v>
      </c>
      <c r="K42" s="57">
        <f t="shared" si="5"/>
        <v>0</v>
      </c>
      <c r="L42" s="57">
        <f t="shared" si="5"/>
        <v>0</v>
      </c>
      <c r="M42" s="57">
        <f t="shared" si="5"/>
        <v>0</v>
      </c>
      <c r="N42" s="57">
        <f t="shared" si="5"/>
        <v>0</v>
      </c>
      <c r="O42" s="57">
        <f t="shared" si="5"/>
        <v>0</v>
      </c>
      <c r="P42" s="59"/>
      <c r="Q42" s="59"/>
    </row>
    <row r="43" spans="1:17" hidden="1" x14ac:dyDescent="0.2">
      <c r="A43" s="58">
        <v>3431</v>
      </c>
      <c r="B43" s="60" t="s">
        <v>107</v>
      </c>
      <c r="C43" s="59">
        <f t="shared" si="1"/>
        <v>0</v>
      </c>
      <c r="D43" s="59">
        <v>0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s="76" customFormat="1" x14ac:dyDescent="0.2">
      <c r="A44" s="56">
        <v>422</v>
      </c>
      <c r="B44" s="150" t="s">
        <v>169</v>
      </c>
      <c r="C44" s="57">
        <f>SUM(C45:C46)</f>
        <v>0</v>
      </c>
      <c r="D44" s="57">
        <f>SUM(D45:D46)</f>
        <v>0</v>
      </c>
      <c r="E44" s="57">
        <f t="shared" ref="E44:O44" si="6">SUM(E45:E46)</f>
        <v>0</v>
      </c>
      <c r="F44" s="57">
        <f t="shared" si="6"/>
        <v>0</v>
      </c>
      <c r="G44" s="57">
        <f t="shared" si="6"/>
        <v>0</v>
      </c>
      <c r="H44" s="57">
        <f t="shared" si="6"/>
        <v>0</v>
      </c>
      <c r="I44" s="57">
        <f t="shared" si="6"/>
        <v>0</v>
      </c>
      <c r="J44" s="57">
        <f t="shared" si="6"/>
        <v>0</v>
      </c>
      <c r="K44" s="57">
        <f t="shared" si="6"/>
        <v>0</v>
      </c>
      <c r="L44" s="57">
        <f t="shared" si="6"/>
        <v>0</v>
      </c>
      <c r="M44" s="57">
        <f t="shared" si="6"/>
        <v>0</v>
      </c>
      <c r="N44" s="57">
        <f t="shared" si="6"/>
        <v>0</v>
      </c>
      <c r="O44" s="57">
        <f t="shared" si="6"/>
        <v>0</v>
      </c>
      <c r="P44" s="59">
        <f>SUM(P45:P48)</f>
        <v>0</v>
      </c>
      <c r="Q44" s="59">
        <f>SUM(Q45:Q48)</f>
        <v>0</v>
      </c>
    </row>
    <row r="45" spans="1:17" hidden="1" x14ac:dyDescent="0.2">
      <c r="A45" s="58">
        <v>4221</v>
      </c>
      <c r="B45" s="26" t="s">
        <v>108</v>
      </c>
      <c r="C45" s="59">
        <f t="shared" si="1"/>
        <v>0</v>
      </c>
      <c r="D45" s="57"/>
      <c r="E45" s="57"/>
      <c r="F45" s="57"/>
      <c r="G45" s="57"/>
      <c r="H45" s="57"/>
      <c r="I45" s="57"/>
      <c r="J45" s="57"/>
      <c r="K45" s="59"/>
      <c r="L45" s="59"/>
      <c r="M45" s="57"/>
      <c r="N45" s="57"/>
      <c r="O45" s="57"/>
      <c r="P45" s="59"/>
      <c r="Q45" s="59"/>
    </row>
    <row r="46" spans="1:17" hidden="1" x14ac:dyDescent="0.2">
      <c r="A46" s="58">
        <v>4226</v>
      </c>
      <c r="B46" s="26" t="s">
        <v>109</v>
      </c>
      <c r="C46" s="59">
        <f t="shared" si="1"/>
        <v>0</v>
      </c>
      <c r="D46" s="57"/>
      <c r="E46" s="57"/>
      <c r="F46" s="57"/>
      <c r="G46" s="57"/>
      <c r="H46" s="57"/>
      <c r="I46" s="57"/>
      <c r="J46" s="57"/>
      <c r="K46" s="59"/>
      <c r="L46" s="59"/>
      <c r="M46" s="57"/>
      <c r="N46" s="57"/>
      <c r="O46" s="57"/>
      <c r="P46" s="59"/>
      <c r="Q46" s="59"/>
    </row>
    <row r="47" spans="1:17" x14ac:dyDescent="0.2">
      <c r="A47" s="56">
        <v>424</v>
      </c>
      <c r="B47" s="150" t="s">
        <v>110</v>
      </c>
      <c r="C47" s="57">
        <f>C48</f>
        <v>0</v>
      </c>
      <c r="D47" s="57">
        <f>D48</f>
        <v>0</v>
      </c>
      <c r="E47" s="57">
        <f>E48</f>
        <v>0</v>
      </c>
      <c r="F47" s="57">
        <f t="shared" ref="F47:O47" si="7">F48</f>
        <v>0</v>
      </c>
      <c r="G47" s="57">
        <f t="shared" si="7"/>
        <v>0</v>
      </c>
      <c r="H47" s="57">
        <f t="shared" si="7"/>
        <v>0</v>
      </c>
      <c r="I47" s="57">
        <f t="shared" si="7"/>
        <v>0</v>
      </c>
      <c r="J47" s="57">
        <f t="shared" si="7"/>
        <v>0</v>
      </c>
      <c r="K47" s="57">
        <f t="shared" si="7"/>
        <v>0</v>
      </c>
      <c r="L47" s="57">
        <f t="shared" si="7"/>
        <v>0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57"/>
      <c r="Q47" s="57"/>
    </row>
    <row r="48" spans="1:17" hidden="1" x14ac:dyDescent="0.2">
      <c r="A48" s="58">
        <v>4241</v>
      </c>
      <c r="B48" s="26" t="s">
        <v>110</v>
      </c>
      <c r="C48" s="59">
        <f t="shared" si="1"/>
        <v>0</v>
      </c>
      <c r="D48" s="59"/>
      <c r="E48" s="59"/>
      <c r="F48" s="57"/>
      <c r="G48" s="57"/>
      <c r="H48" s="57"/>
      <c r="I48" s="57"/>
      <c r="J48" s="57"/>
      <c r="K48" s="59"/>
      <c r="L48" s="59"/>
      <c r="M48" s="57"/>
      <c r="N48" s="57"/>
      <c r="O48" s="57"/>
      <c r="P48" s="57"/>
      <c r="Q48" s="57"/>
    </row>
    <row r="49" spans="1:17" x14ac:dyDescent="0.2">
      <c r="A49" s="61"/>
      <c r="B49" s="62" t="s">
        <v>111</v>
      </c>
      <c r="C49" s="63">
        <f>C13+C17+C24+C36+C42+C44+C47</f>
        <v>676400</v>
      </c>
      <c r="D49" s="63">
        <f t="shared" ref="D49:O49" si="8">D13+D17+D24+D36+D42+D44+D47</f>
        <v>302400</v>
      </c>
      <c r="E49" s="63">
        <f t="shared" si="8"/>
        <v>374000</v>
      </c>
      <c r="F49" s="63">
        <f t="shared" si="8"/>
        <v>0</v>
      </c>
      <c r="G49" s="63">
        <f t="shared" si="8"/>
        <v>0</v>
      </c>
      <c r="H49" s="63">
        <f t="shared" si="8"/>
        <v>0</v>
      </c>
      <c r="I49" s="63">
        <f t="shared" si="8"/>
        <v>0</v>
      </c>
      <c r="J49" s="63">
        <f t="shared" si="8"/>
        <v>0</v>
      </c>
      <c r="K49" s="63">
        <f t="shared" si="8"/>
        <v>0</v>
      </c>
      <c r="L49" s="63">
        <f t="shared" si="8"/>
        <v>0</v>
      </c>
      <c r="M49" s="63">
        <f t="shared" si="8"/>
        <v>0</v>
      </c>
      <c r="N49" s="63">
        <f t="shared" si="8"/>
        <v>0</v>
      </c>
      <c r="O49" s="63">
        <f t="shared" si="8"/>
        <v>0</v>
      </c>
      <c r="P49" s="63">
        <f>P13+P17+P24+P36+P42+P44+P47</f>
        <v>679000</v>
      </c>
      <c r="Q49" s="63">
        <f>Q13+Q17+Q24+Q36+Q42+Q44+Q47</f>
        <v>679000</v>
      </c>
    </row>
    <row r="50" spans="1:17" x14ac:dyDescent="0.2">
      <c r="A50" s="64"/>
      <c r="B50" s="65" t="s">
        <v>112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x14ac:dyDescent="0.2">
      <c r="A51" s="90"/>
      <c r="B51" s="91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17" x14ac:dyDescent="0.2">
      <c r="A52" s="90"/>
      <c r="B52" s="91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x14ac:dyDescent="0.2">
      <c r="A53" s="190" t="s">
        <v>113</v>
      </c>
      <c r="B53" s="192"/>
      <c r="C53" s="192"/>
      <c r="D53" s="192"/>
      <c r="E53" s="192"/>
      <c r="F53" s="192"/>
      <c r="G53" s="192"/>
    </row>
    <row r="54" spans="1:17" x14ac:dyDescent="0.2">
      <c r="A54" s="48"/>
      <c r="B54" s="48"/>
      <c r="C54" s="48"/>
      <c r="D54" s="49"/>
      <c r="E54" s="48"/>
      <c r="F54" s="48"/>
      <c r="G54" s="48"/>
      <c r="H54" s="48"/>
      <c r="I54" s="48"/>
      <c r="J54" s="48"/>
      <c r="K54" s="48"/>
      <c r="L54" s="48"/>
      <c r="M54" s="50" t="s">
        <v>1</v>
      </c>
      <c r="N54" s="50"/>
      <c r="O54" s="50"/>
    </row>
    <row r="55" spans="1:17" ht="38.25" x14ac:dyDescent="0.2">
      <c r="A55" s="54" t="s">
        <v>69</v>
      </c>
      <c r="B55" s="54" t="s">
        <v>70</v>
      </c>
      <c r="C55" s="55" t="s">
        <v>71</v>
      </c>
      <c r="D55" s="55" t="s">
        <v>114</v>
      </c>
      <c r="E55" s="55" t="s">
        <v>46</v>
      </c>
      <c r="F55" s="55" t="s">
        <v>74</v>
      </c>
      <c r="G55" s="55" t="s">
        <v>75</v>
      </c>
      <c r="H55" s="55" t="s">
        <v>76</v>
      </c>
      <c r="I55" s="55" t="s">
        <v>77</v>
      </c>
      <c r="J55" s="55"/>
      <c r="K55" s="55" t="s">
        <v>78</v>
      </c>
      <c r="L55" s="55" t="s">
        <v>8</v>
      </c>
      <c r="M55" s="55" t="s">
        <v>79</v>
      </c>
      <c r="N55" s="55"/>
      <c r="O55" s="55" t="s">
        <v>115</v>
      </c>
      <c r="P55" s="55" t="s">
        <v>80</v>
      </c>
      <c r="Q55" s="55" t="s">
        <v>81</v>
      </c>
    </row>
    <row r="56" spans="1:17" x14ac:dyDescent="0.2">
      <c r="A56" s="56">
        <v>311</v>
      </c>
      <c r="B56" s="149" t="s">
        <v>153</v>
      </c>
      <c r="C56" s="57">
        <f>SUM(C57:C59)</f>
        <v>6590000</v>
      </c>
      <c r="D56" s="57">
        <f t="shared" ref="D56:O56" si="9">SUM(D57:D59)</f>
        <v>0</v>
      </c>
      <c r="E56" s="57">
        <f t="shared" si="9"/>
        <v>0</v>
      </c>
      <c r="F56" s="57">
        <f t="shared" si="9"/>
        <v>0</v>
      </c>
      <c r="G56" s="57">
        <f t="shared" si="9"/>
        <v>0</v>
      </c>
      <c r="H56" s="57">
        <f t="shared" si="9"/>
        <v>6590000</v>
      </c>
      <c r="I56" s="57">
        <f t="shared" si="9"/>
        <v>0</v>
      </c>
      <c r="J56" s="57">
        <f t="shared" si="9"/>
        <v>0</v>
      </c>
      <c r="K56" s="57">
        <f t="shared" si="9"/>
        <v>0</v>
      </c>
      <c r="L56" s="57">
        <f t="shared" si="9"/>
        <v>0</v>
      </c>
      <c r="M56" s="57">
        <f t="shared" si="9"/>
        <v>0</v>
      </c>
      <c r="N56" s="57">
        <f t="shared" si="9"/>
        <v>0</v>
      </c>
      <c r="O56" s="57">
        <f t="shared" si="9"/>
        <v>0</v>
      </c>
      <c r="P56" s="59">
        <v>6650000</v>
      </c>
      <c r="Q56" s="59">
        <v>6650000</v>
      </c>
    </row>
    <row r="57" spans="1:17" hidden="1" x14ac:dyDescent="0.2">
      <c r="A57" s="58">
        <v>3111</v>
      </c>
      <c r="B57" s="26" t="s">
        <v>116</v>
      </c>
      <c r="C57" s="59">
        <f>SUM(D57:Q57)</f>
        <v>6500000</v>
      </c>
      <c r="D57" s="59">
        <v>0</v>
      </c>
      <c r="E57" s="59"/>
      <c r="F57" s="59"/>
      <c r="G57" s="59"/>
      <c r="H57" s="59">
        <v>6500000</v>
      </c>
      <c r="I57" s="59"/>
      <c r="J57" s="59"/>
      <c r="K57" s="59"/>
      <c r="L57" s="59"/>
      <c r="M57" s="59"/>
      <c r="N57" s="59"/>
      <c r="O57" s="59"/>
      <c r="P57" s="59"/>
      <c r="Q57" s="59"/>
    </row>
    <row r="58" spans="1:17" hidden="1" x14ac:dyDescent="0.2">
      <c r="A58" s="38">
        <v>3113</v>
      </c>
      <c r="B58" s="37" t="s">
        <v>117</v>
      </c>
      <c r="C58" s="59">
        <f>SUM(D58:Q58)</f>
        <v>60000</v>
      </c>
      <c r="H58" s="40">
        <v>60000</v>
      </c>
      <c r="I58" s="59">
        <v>0</v>
      </c>
      <c r="J58" s="59"/>
      <c r="K58" s="59"/>
      <c r="L58" s="59"/>
      <c r="M58" s="59"/>
      <c r="N58" s="59"/>
      <c r="O58" s="59"/>
      <c r="P58" s="59"/>
      <c r="Q58" s="59"/>
    </row>
    <row r="59" spans="1:17" hidden="1" x14ac:dyDescent="0.2">
      <c r="A59" s="38">
        <v>3114</v>
      </c>
      <c r="B59" s="37" t="s">
        <v>118</v>
      </c>
      <c r="C59" s="59">
        <f>SUM(D59:Q59)</f>
        <v>30000</v>
      </c>
      <c r="H59" s="40">
        <v>30000</v>
      </c>
      <c r="I59" s="59"/>
      <c r="J59" s="59"/>
      <c r="K59" s="59"/>
      <c r="L59" s="59"/>
      <c r="M59" s="59"/>
      <c r="N59" s="59"/>
      <c r="O59" s="59"/>
      <c r="P59" s="59"/>
      <c r="Q59" s="59"/>
    </row>
    <row r="60" spans="1:17" x14ac:dyDescent="0.2">
      <c r="A60" s="50">
        <v>312</v>
      </c>
      <c r="B60" s="150" t="s">
        <v>119</v>
      </c>
      <c r="C60" s="57">
        <f>C61</f>
        <v>400000</v>
      </c>
      <c r="D60" s="57">
        <f t="shared" ref="D60:O60" si="10">D61</f>
        <v>0</v>
      </c>
      <c r="E60" s="57">
        <f t="shared" si="10"/>
        <v>0</v>
      </c>
      <c r="F60" s="57">
        <f t="shared" si="10"/>
        <v>0</v>
      </c>
      <c r="G60" s="57">
        <f t="shared" si="10"/>
        <v>0</v>
      </c>
      <c r="H60" s="57">
        <f t="shared" si="10"/>
        <v>400000</v>
      </c>
      <c r="I60" s="57">
        <f t="shared" si="10"/>
        <v>0</v>
      </c>
      <c r="J60" s="57">
        <f t="shared" si="10"/>
        <v>0</v>
      </c>
      <c r="K60" s="57">
        <f t="shared" si="10"/>
        <v>0</v>
      </c>
      <c r="L60" s="57">
        <f t="shared" si="10"/>
        <v>0</v>
      </c>
      <c r="M60" s="57">
        <f t="shared" si="10"/>
        <v>0</v>
      </c>
      <c r="N60" s="57">
        <f t="shared" si="10"/>
        <v>0</v>
      </c>
      <c r="O60" s="57">
        <f t="shared" si="10"/>
        <v>0</v>
      </c>
      <c r="P60" s="59">
        <v>400000</v>
      </c>
      <c r="Q60" s="59">
        <v>400000</v>
      </c>
    </row>
    <row r="61" spans="1:17" hidden="1" x14ac:dyDescent="0.2">
      <c r="A61" s="58">
        <v>3121</v>
      </c>
      <c r="B61" s="60" t="s">
        <v>119</v>
      </c>
      <c r="C61" s="59">
        <f>SUM(D61:Q61)</f>
        <v>400000</v>
      </c>
      <c r="D61" s="59"/>
      <c r="E61" s="59"/>
      <c r="F61" s="59"/>
      <c r="G61" s="59"/>
      <c r="H61" s="59">
        <v>400000</v>
      </c>
      <c r="I61" s="59"/>
      <c r="J61" s="59"/>
      <c r="K61" s="59"/>
      <c r="L61" s="59"/>
      <c r="M61" s="59"/>
      <c r="N61" s="59"/>
      <c r="O61" s="59"/>
      <c r="P61" s="59"/>
      <c r="Q61" s="59"/>
    </row>
    <row r="62" spans="1:17" x14ac:dyDescent="0.2">
      <c r="A62" s="56">
        <v>313</v>
      </c>
      <c r="B62" s="150" t="s">
        <v>155</v>
      </c>
      <c r="C62" s="57">
        <f>C63</f>
        <v>1050000</v>
      </c>
      <c r="D62" s="57">
        <f t="shared" ref="D62:O62" si="11">D63</f>
        <v>0</v>
      </c>
      <c r="E62" s="57">
        <f t="shared" si="11"/>
        <v>0</v>
      </c>
      <c r="F62" s="57">
        <f t="shared" si="11"/>
        <v>0</v>
      </c>
      <c r="G62" s="57">
        <f t="shared" si="11"/>
        <v>0</v>
      </c>
      <c r="H62" s="57">
        <f t="shared" si="11"/>
        <v>1050000</v>
      </c>
      <c r="I62" s="57">
        <f t="shared" si="11"/>
        <v>0</v>
      </c>
      <c r="J62" s="57">
        <f t="shared" si="11"/>
        <v>0</v>
      </c>
      <c r="K62" s="57">
        <f t="shared" si="11"/>
        <v>0</v>
      </c>
      <c r="L62" s="57">
        <f t="shared" si="11"/>
        <v>0</v>
      </c>
      <c r="M62" s="57">
        <f t="shared" si="11"/>
        <v>0</v>
      </c>
      <c r="N62" s="57">
        <f t="shared" si="11"/>
        <v>0</v>
      </c>
      <c r="O62" s="57">
        <f t="shared" si="11"/>
        <v>0</v>
      </c>
      <c r="P62" s="59">
        <v>1100000</v>
      </c>
      <c r="Q62" s="59">
        <v>1100000</v>
      </c>
    </row>
    <row r="63" spans="1:17" hidden="1" x14ac:dyDescent="0.2">
      <c r="A63" s="58">
        <v>3132</v>
      </c>
      <c r="B63" s="60" t="s">
        <v>120</v>
      </c>
      <c r="C63" s="59">
        <f>SUM(D63:Q63)</f>
        <v>1050000</v>
      </c>
      <c r="D63" s="59">
        <v>0</v>
      </c>
      <c r="E63" s="59"/>
      <c r="F63" s="59"/>
      <c r="G63" s="59"/>
      <c r="H63" s="59">
        <v>1050000</v>
      </c>
      <c r="I63" s="59"/>
      <c r="J63" s="59"/>
      <c r="K63" s="59"/>
      <c r="L63" s="59"/>
      <c r="M63" s="59"/>
      <c r="N63" s="59"/>
      <c r="O63" s="59"/>
      <c r="P63" s="59"/>
      <c r="Q63" s="59"/>
    </row>
    <row r="64" spans="1:17" x14ac:dyDescent="0.2">
      <c r="A64" s="67">
        <v>321</v>
      </c>
      <c r="B64" s="151" t="s">
        <v>238</v>
      </c>
      <c r="C64" s="57">
        <f>C65</f>
        <v>130000</v>
      </c>
      <c r="D64" s="57">
        <f t="shared" ref="D64:O64" si="12">D65</f>
        <v>0</v>
      </c>
      <c r="E64" s="57">
        <f t="shared" si="12"/>
        <v>0</v>
      </c>
      <c r="F64" s="57">
        <f t="shared" si="12"/>
        <v>0</v>
      </c>
      <c r="G64" s="57">
        <f t="shared" si="12"/>
        <v>0</v>
      </c>
      <c r="H64" s="57">
        <f t="shared" si="12"/>
        <v>130000</v>
      </c>
      <c r="I64" s="57">
        <f t="shared" si="12"/>
        <v>0</v>
      </c>
      <c r="J64" s="57">
        <f t="shared" si="12"/>
        <v>0</v>
      </c>
      <c r="K64" s="57">
        <f t="shared" si="12"/>
        <v>0</v>
      </c>
      <c r="L64" s="57">
        <f t="shared" si="12"/>
        <v>0</v>
      </c>
      <c r="M64" s="57">
        <f t="shared" si="12"/>
        <v>0</v>
      </c>
      <c r="N64" s="57">
        <f t="shared" si="12"/>
        <v>0</v>
      </c>
      <c r="O64" s="57">
        <f t="shared" si="12"/>
        <v>0</v>
      </c>
      <c r="P64" s="59">
        <v>150000</v>
      </c>
      <c r="Q64" s="59">
        <v>150000</v>
      </c>
    </row>
    <row r="65" spans="1:17" hidden="1" x14ac:dyDescent="0.2">
      <c r="A65" s="92">
        <v>3212</v>
      </c>
      <c r="B65" s="93" t="s">
        <v>121</v>
      </c>
      <c r="C65" s="59">
        <f>SUM(D65:Q65)</f>
        <v>130000</v>
      </c>
      <c r="D65" s="59"/>
      <c r="E65" s="59"/>
      <c r="F65" s="59"/>
      <c r="G65" s="59"/>
      <c r="H65" s="59">
        <v>130000</v>
      </c>
      <c r="I65" s="59"/>
      <c r="J65" s="59"/>
      <c r="K65" s="59"/>
      <c r="L65" s="59"/>
      <c r="M65" s="59"/>
      <c r="N65" s="59"/>
      <c r="O65" s="59"/>
      <c r="P65" s="59"/>
      <c r="Q65" s="59"/>
    </row>
    <row r="66" spans="1:17" x14ac:dyDescent="0.2">
      <c r="A66" s="67">
        <v>329</v>
      </c>
      <c r="B66" s="150" t="s">
        <v>242</v>
      </c>
      <c r="C66" s="57">
        <f>C67</f>
        <v>25000</v>
      </c>
      <c r="D66" s="57">
        <f t="shared" ref="D66:O66" si="13">D67</f>
        <v>0</v>
      </c>
      <c r="E66" s="57">
        <f t="shared" si="13"/>
        <v>0</v>
      </c>
      <c r="F66" s="57">
        <f t="shared" si="13"/>
        <v>0</v>
      </c>
      <c r="G66" s="57">
        <f t="shared" si="13"/>
        <v>0</v>
      </c>
      <c r="H66" s="57">
        <f t="shared" si="13"/>
        <v>25000</v>
      </c>
      <c r="I66" s="57">
        <f t="shared" si="13"/>
        <v>0</v>
      </c>
      <c r="J66" s="57">
        <f t="shared" si="13"/>
        <v>0</v>
      </c>
      <c r="K66" s="57">
        <f t="shared" si="13"/>
        <v>0</v>
      </c>
      <c r="L66" s="57">
        <f t="shared" si="13"/>
        <v>0</v>
      </c>
      <c r="M66" s="57">
        <f t="shared" si="13"/>
        <v>0</v>
      </c>
      <c r="N66" s="57">
        <f t="shared" si="13"/>
        <v>0</v>
      </c>
      <c r="O66" s="57">
        <f t="shared" si="13"/>
        <v>0</v>
      </c>
      <c r="P66" s="59">
        <v>25000</v>
      </c>
      <c r="Q66" s="59">
        <v>25000</v>
      </c>
    </row>
    <row r="67" spans="1:17" hidden="1" x14ac:dyDescent="0.2">
      <c r="A67" s="92">
        <v>3295</v>
      </c>
      <c r="B67" s="93" t="s">
        <v>122</v>
      </c>
      <c r="C67" s="59">
        <f>SUM(D67:Q67)</f>
        <v>25000</v>
      </c>
      <c r="D67" s="59"/>
      <c r="E67" s="59"/>
      <c r="F67" s="59"/>
      <c r="G67" s="59"/>
      <c r="H67" s="59">
        <v>25000</v>
      </c>
      <c r="I67" s="59"/>
      <c r="J67" s="59"/>
      <c r="K67" s="69"/>
      <c r="L67" s="59"/>
      <c r="M67" s="59"/>
      <c r="N67" s="69"/>
      <c r="O67" s="69"/>
      <c r="P67" s="59"/>
      <c r="Q67" s="59"/>
    </row>
    <row r="68" spans="1:17" x14ac:dyDescent="0.2">
      <c r="A68" s="61"/>
      <c r="B68" s="62" t="s">
        <v>111</v>
      </c>
      <c r="C68" s="63">
        <f>C56+C60+C62+C64+C66</f>
        <v>8195000</v>
      </c>
      <c r="D68" s="63">
        <f t="shared" ref="D68:O68" si="14">D56+D60+D62+D64+D66</f>
        <v>0</v>
      </c>
      <c r="E68" s="63">
        <f t="shared" si="14"/>
        <v>0</v>
      </c>
      <c r="F68" s="63">
        <f t="shared" si="14"/>
        <v>0</v>
      </c>
      <c r="G68" s="63">
        <f t="shared" si="14"/>
        <v>0</v>
      </c>
      <c r="H68" s="63">
        <f t="shared" si="14"/>
        <v>8195000</v>
      </c>
      <c r="I68" s="63">
        <f t="shared" si="14"/>
        <v>0</v>
      </c>
      <c r="J68" s="63">
        <f t="shared" si="14"/>
        <v>0</v>
      </c>
      <c r="K68" s="63">
        <f t="shared" si="14"/>
        <v>0</v>
      </c>
      <c r="L68" s="63">
        <f t="shared" si="14"/>
        <v>0</v>
      </c>
      <c r="M68" s="63">
        <f t="shared" si="14"/>
        <v>0</v>
      </c>
      <c r="N68" s="63">
        <f t="shared" si="14"/>
        <v>0</v>
      </c>
      <c r="O68" s="63">
        <f t="shared" si="14"/>
        <v>0</v>
      </c>
      <c r="P68" s="63">
        <f>SUM(P56+P60+P62+P64)</f>
        <v>8300000</v>
      </c>
      <c r="Q68" s="63">
        <f>SUM(Q56+Q60+Q62+Q64)</f>
        <v>8300000</v>
      </c>
    </row>
    <row r="69" spans="1:17" x14ac:dyDescent="0.2">
      <c r="A69" s="90"/>
      <c r="B69" s="91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1:17" x14ac:dyDescent="0.2">
      <c r="A70" s="90"/>
      <c r="B70" s="91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1:17" x14ac:dyDescent="0.2">
      <c r="A71" s="90"/>
      <c r="B71" s="91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1:17" x14ac:dyDescent="0.2">
      <c r="A72" s="190" t="s">
        <v>123</v>
      </c>
      <c r="B72" s="192"/>
      <c r="C72" s="192"/>
      <c r="D72" s="192"/>
      <c r="E72" s="192"/>
      <c r="F72" s="192"/>
      <c r="G72" s="192"/>
    </row>
    <row r="73" spans="1:17" x14ac:dyDescent="0.2">
      <c r="A73" s="48"/>
      <c r="B73" s="48"/>
      <c r="C73" s="48"/>
      <c r="D73" s="49"/>
      <c r="E73" s="48"/>
      <c r="F73" s="48"/>
      <c r="G73" s="48"/>
      <c r="H73" s="48"/>
      <c r="I73" s="48"/>
      <c r="J73" s="48"/>
      <c r="K73" s="48"/>
      <c r="L73" s="48"/>
      <c r="M73" s="50" t="s">
        <v>1</v>
      </c>
      <c r="N73" s="50"/>
      <c r="O73" s="50"/>
    </row>
    <row r="74" spans="1:17" x14ac:dyDescent="0.2">
      <c r="A74" s="51"/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84"/>
      <c r="Q74" s="84"/>
    </row>
    <row r="75" spans="1:17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7" s="46" customFormat="1" ht="38.25" x14ac:dyDescent="0.2">
      <c r="A76" s="54" t="s">
        <v>69</v>
      </c>
      <c r="B76" s="54" t="s">
        <v>70</v>
      </c>
      <c r="C76" s="55" t="s">
        <v>71</v>
      </c>
      <c r="D76" s="55" t="s">
        <v>114</v>
      </c>
      <c r="E76" s="55" t="s">
        <v>46</v>
      </c>
      <c r="F76" s="55" t="s">
        <v>74</v>
      </c>
      <c r="G76" s="55" t="s">
        <v>75</v>
      </c>
      <c r="H76" s="55" t="s">
        <v>76</v>
      </c>
      <c r="I76" s="55" t="s">
        <v>77</v>
      </c>
      <c r="J76" s="55"/>
      <c r="K76" s="55" t="s">
        <v>78</v>
      </c>
      <c r="L76" s="55" t="s">
        <v>8</v>
      </c>
      <c r="M76" s="55" t="s">
        <v>79</v>
      </c>
      <c r="N76" s="55"/>
      <c r="O76" s="55"/>
      <c r="P76" s="55" t="s">
        <v>80</v>
      </c>
      <c r="Q76" s="55" t="s">
        <v>81</v>
      </c>
    </row>
    <row r="77" spans="1:17" x14ac:dyDescent="0.2">
      <c r="A77" s="67">
        <v>311</v>
      </c>
      <c r="B77" s="149" t="s">
        <v>153</v>
      </c>
      <c r="C77" s="68">
        <f>SUM(C78:C79)</f>
        <v>656550</v>
      </c>
      <c r="D77" s="68">
        <f t="shared" ref="D77:N77" si="15">SUM(D78:D79)</f>
        <v>550850</v>
      </c>
      <c r="E77" s="68">
        <f t="shared" si="15"/>
        <v>0</v>
      </c>
      <c r="F77" s="68">
        <f t="shared" si="15"/>
        <v>75500</v>
      </c>
      <c r="G77" s="68">
        <f t="shared" si="15"/>
        <v>0</v>
      </c>
      <c r="H77" s="68">
        <f t="shared" si="15"/>
        <v>0</v>
      </c>
      <c r="I77" s="68">
        <f t="shared" si="15"/>
        <v>0</v>
      </c>
      <c r="J77" s="68">
        <f t="shared" si="15"/>
        <v>0</v>
      </c>
      <c r="K77" s="68">
        <f t="shared" si="15"/>
        <v>30200</v>
      </c>
      <c r="L77" s="68">
        <f t="shared" si="15"/>
        <v>0</v>
      </c>
      <c r="M77" s="68">
        <f t="shared" si="15"/>
        <v>0</v>
      </c>
      <c r="N77" s="68">
        <f t="shared" si="15"/>
        <v>0</v>
      </c>
      <c r="O77" s="68"/>
      <c r="P77" s="74">
        <v>660000</v>
      </c>
      <c r="Q77" s="74">
        <v>660000</v>
      </c>
    </row>
    <row r="78" spans="1:17" hidden="1" x14ac:dyDescent="0.2">
      <c r="A78" s="38">
        <v>3111</v>
      </c>
      <c r="B78" s="37" t="s">
        <v>124</v>
      </c>
      <c r="C78" s="59">
        <f>SUM(D78:Q78)</f>
        <v>656550</v>
      </c>
      <c r="D78" s="59">
        <v>550850</v>
      </c>
      <c r="E78" s="59">
        <v>0</v>
      </c>
      <c r="F78" s="59">
        <v>75500</v>
      </c>
      <c r="G78" s="59"/>
      <c r="H78" s="59"/>
      <c r="I78" s="59"/>
      <c r="J78" s="59"/>
      <c r="K78" s="59">
        <v>30200</v>
      </c>
      <c r="L78" s="59"/>
      <c r="M78" s="59"/>
      <c r="N78" s="59"/>
      <c r="O78" s="59"/>
      <c r="P78" s="59"/>
      <c r="Q78" s="59"/>
    </row>
    <row r="79" spans="1:17" hidden="1" x14ac:dyDescent="0.2">
      <c r="A79" s="38">
        <v>3111</v>
      </c>
      <c r="B79" s="37" t="s">
        <v>125</v>
      </c>
      <c r="C79" s="59">
        <f>SUM(D79:Q79)</f>
        <v>0</v>
      </c>
      <c r="D79" s="59"/>
      <c r="E79" s="59">
        <v>0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1:17" x14ac:dyDescent="0.2">
      <c r="A80" s="50">
        <v>312</v>
      </c>
      <c r="B80" s="150" t="s">
        <v>119</v>
      </c>
      <c r="C80" s="57">
        <f>SUM(C81)</f>
        <v>36100</v>
      </c>
      <c r="D80" s="57">
        <f t="shared" ref="D80:N80" si="16">SUM(D81)</f>
        <v>28880</v>
      </c>
      <c r="E80" s="57">
        <f t="shared" si="16"/>
        <v>0</v>
      </c>
      <c r="F80" s="57">
        <f t="shared" si="16"/>
        <v>7220</v>
      </c>
      <c r="G80" s="57">
        <f t="shared" si="16"/>
        <v>0</v>
      </c>
      <c r="H80" s="57">
        <f t="shared" si="16"/>
        <v>0</v>
      </c>
      <c r="I80" s="57">
        <f t="shared" si="16"/>
        <v>0</v>
      </c>
      <c r="J80" s="57">
        <f t="shared" si="16"/>
        <v>0</v>
      </c>
      <c r="K80" s="57">
        <f t="shared" si="16"/>
        <v>0</v>
      </c>
      <c r="L80" s="57">
        <f t="shared" si="16"/>
        <v>0</v>
      </c>
      <c r="M80" s="57">
        <f t="shared" si="16"/>
        <v>0</v>
      </c>
      <c r="N80" s="57">
        <f t="shared" si="16"/>
        <v>0</v>
      </c>
      <c r="O80" s="59"/>
      <c r="P80" s="59">
        <v>37000</v>
      </c>
      <c r="Q80" s="59">
        <v>37000</v>
      </c>
    </row>
    <row r="81" spans="1:17" hidden="1" x14ac:dyDescent="0.2">
      <c r="A81" s="38">
        <v>3121</v>
      </c>
      <c r="B81" s="37" t="s">
        <v>126</v>
      </c>
      <c r="C81" s="59">
        <f t="shared" ref="C81:C96" si="17">SUM(D81:Q81)</f>
        <v>36100</v>
      </c>
      <c r="D81" s="59">
        <v>28880</v>
      </c>
      <c r="E81" s="59">
        <v>0</v>
      </c>
      <c r="F81" s="59">
        <v>7220</v>
      </c>
      <c r="G81" s="59"/>
      <c r="H81" s="59"/>
      <c r="I81" s="59"/>
      <c r="J81" s="59"/>
      <c r="K81" s="59">
        <v>0</v>
      </c>
      <c r="L81" s="59"/>
      <c r="M81" s="59"/>
      <c r="N81" s="59"/>
      <c r="O81" s="59"/>
      <c r="P81" s="59"/>
      <c r="Q81" s="59"/>
    </row>
    <row r="82" spans="1:17" x14ac:dyDescent="0.2">
      <c r="A82" s="50">
        <v>313</v>
      </c>
      <c r="B82" s="150" t="s">
        <v>155</v>
      </c>
      <c r="C82" s="57">
        <f>SUM(C83:C85)</f>
        <v>108350</v>
      </c>
      <c r="D82" s="57">
        <f t="shared" ref="D82:N82" si="18">SUM(D83:D85)</f>
        <v>90850</v>
      </c>
      <c r="E82" s="57">
        <f t="shared" si="18"/>
        <v>0</v>
      </c>
      <c r="F82" s="57">
        <f t="shared" si="18"/>
        <v>12500</v>
      </c>
      <c r="G82" s="57">
        <f t="shared" si="18"/>
        <v>0</v>
      </c>
      <c r="H82" s="57">
        <f t="shared" si="18"/>
        <v>0</v>
      </c>
      <c r="I82" s="57">
        <f t="shared" si="18"/>
        <v>0</v>
      </c>
      <c r="J82" s="57">
        <f t="shared" si="18"/>
        <v>0</v>
      </c>
      <c r="K82" s="57">
        <f t="shared" si="18"/>
        <v>5000</v>
      </c>
      <c r="L82" s="57">
        <f t="shared" si="18"/>
        <v>0</v>
      </c>
      <c r="M82" s="57">
        <f t="shared" si="18"/>
        <v>0</v>
      </c>
      <c r="N82" s="57">
        <f t="shared" si="18"/>
        <v>0</v>
      </c>
      <c r="O82" s="59"/>
      <c r="P82" s="59">
        <v>109000</v>
      </c>
      <c r="Q82" s="59">
        <v>109000</v>
      </c>
    </row>
    <row r="83" spans="1:17" hidden="1" x14ac:dyDescent="0.2">
      <c r="A83" s="38">
        <v>3132</v>
      </c>
      <c r="B83" s="37" t="s">
        <v>127</v>
      </c>
      <c r="C83" s="59">
        <f t="shared" si="17"/>
        <v>108350</v>
      </c>
      <c r="D83" s="59">
        <v>90850</v>
      </c>
      <c r="E83" s="59">
        <v>0</v>
      </c>
      <c r="F83" s="59">
        <v>12500</v>
      </c>
      <c r="G83" s="59"/>
      <c r="H83" s="59"/>
      <c r="I83" s="59"/>
      <c r="J83" s="59"/>
      <c r="K83" s="59">
        <v>5000</v>
      </c>
      <c r="L83" s="59"/>
      <c r="M83" s="59"/>
      <c r="N83" s="59"/>
      <c r="O83" s="59"/>
      <c r="P83" s="59"/>
      <c r="Q83" s="59"/>
    </row>
    <row r="84" spans="1:17" hidden="1" x14ac:dyDescent="0.2">
      <c r="A84" s="38">
        <v>3132</v>
      </c>
      <c r="B84" s="37" t="s">
        <v>128</v>
      </c>
      <c r="C84" s="59">
        <f>SUM(D84:Q84)</f>
        <v>0</v>
      </c>
      <c r="D84" s="59"/>
      <c r="E84" s="59">
        <v>0</v>
      </c>
      <c r="F84" s="59">
        <v>0</v>
      </c>
      <c r="G84" s="59"/>
      <c r="H84" s="59"/>
      <c r="I84" s="59"/>
      <c r="J84" s="59"/>
      <c r="K84" s="59">
        <v>0</v>
      </c>
      <c r="L84" s="59"/>
      <c r="M84" s="59"/>
      <c r="N84" s="59"/>
      <c r="O84" s="59"/>
      <c r="P84" s="59"/>
      <c r="Q84" s="59"/>
    </row>
    <row r="85" spans="1:17" hidden="1" x14ac:dyDescent="0.2">
      <c r="A85" s="38">
        <v>3133</v>
      </c>
      <c r="B85" s="37" t="s">
        <v>129</v>
      </c>
      <c r="C85" s="59">
        <f t="shared" si="17"/>
        <v>0</v>
      </c>
      <c r="D85" s="59"/>
      <c r="E85" s="59">
        <v>0</v>
      </c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1:17" x14ac:dyDescent="0.2">
      <c r="A86" s="56">
        <v>321</v>
      </c>
      <c r="B86" s="151" t="s">
        <v>238</v>
      </c>
      <c r="C86" s="57">
        <f>SUM(C87:C89)</f>
        <v>14900</v>
      </c>
      <c r="D86" s="57">
        <f t="shared" ref="D86:N86" si="19">SUM(D87:D89)</f>
        <v>13100</v>
      </c>
      <c r="E86" s="57">
        <f t="shared" si="19"/>
        <v>0</v>
      </c>
      <c r="F86" s="57">
        <f t="shared" si="19"/>
        <v>1550</v>
      </c>
      <c r="G86" s="57">
        <f t="shared" si="19"/>
        <v>0</v>
      </c>
      <c r="H86" s="57">
        <f t="shared" si="19"/>
        <v>0</v>
      </c>
      <c r="I86" s="57">
        <f t="shared" si="19"/>
        <v>0</v>
      </c>
      <c r="J86" s="57">
        <f t="shared" si="19"/>
        <v>0</v>
      </c>
      <c r="K86" s="57">
        <f t="shared" si="19"/>
        <v>250</v>
      </c>
      <c r="L86" s="57">
        <f t="shared" si="19"/>
        <v>0</v>
      </c>
      <c r="M86" s="57">
        <f t="shared" si="19"/>
        <v>0</v>
      </c>
      <c r="N86" s="57">
        <f t="shared" si="19"/>
        <v>0</v>
      </c>
      <c r="O86" s="57"/>
      <c r="P86" s="59">
        <v>15000</v>
      </c>
      <c r="Q86" s="59">
        <v>15000</v>
      </c>
    </row>
    <row r="87" spans="1:17" hidden="1" x14ac:dyDescent="0.2">
      <c r="A87" s="38">
        <v>3211</v>
      </c>
      <c r="B87" s="37" t="s">
        <v>130</v>
      </c>
      <c r="C87" s="59">
        <f t="shared" si="17"/>
        <v>400</v>
      </c>
      <c r="D87" s="59"/>
      <c r="E87" s="59"/>
      <c r="F87" s="59">
        <v>400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17" hidden="1" x14ac:dyDescent="0.2">
      <c r="A88" s="38">
        <v>3212</v>
      </c>
      <c r="B88" s="37" t="s">
        <v>131</v>
      </c>
      <c r="C88" s="59">
        <f t="shared" si="17"/>
        <v>14000</v>
      </c>
      <c r="D88" s="59">
        <v>13100</v>
      </c>
      <c r="E88" s="59">
        <v>0</v>
      </c>
      <c r="F88" s="59">
        <v>650</v>
      </c>
      <c r="G88" s="59"/>
      <c r="H88" s="59"/>
      <c r="I88" s="59"/>
      <c r="J88" s="59"/>
      <c r="K88" s="59">
        <v>250</v>
      </c>
      <c r="L88" s="59"/>
      <c r="M88" s="59"/>
      <c r="N88" s="59"/>
      <c r="O88" s="59"/>
      <c r="P88" s="59"/>
      <c r="Q88" s="59"/>
    </row>
    <row r="89" spans="1:17" hidden="1" x14ac:dyDescent="0.2">
      <c r="A89" s="38">
        <v>3213</v>
      </c>
      <c r="B89" s="37" t="s">
        <v>132</v>
      </c>
      <c r="C89" s="59">
        <f t="shared" si="17"/>
        <v>500</v>
      </c>
      <c r="D89" s="59"/>
      <c r="E89" s="59"/>
      <c r="F89" s="59">
        <v>500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17" x14ac:dyDescent="0.2">
      <c r="A90" s="50">
        <v>322</v>
      </c>
      <c r="B90" s="150" t="s">
        <v>239</v>
      </c>
      <c r="C90" s="57">
        <f>SUM(C91:C94)</f>
        <v>218100</v>
      </c>
      <c r="D90" s="57">
        <f t="shared" ref="D90:N90" si="20">SUM(D91:D94)</f>
        <v>0</v>
      </c>
      <c r="E90" s="57">
        <f t="shared" si="20"/>
        <v>0</v>
      </c>
      <c r="F90" s="57">
        <f t="shared" si="20"/>
        <v>203100</v>
      </c>
      <c r="G90" s="57">
        <f t="shared" si="20"/>
        <v>0</v>
      </c>
      <c r="H90" s="57">
        <f t="shared" si="20"/>
        <v>0</v>
      </c>
      <c r="I90" s="57">
        <f t="shared" si="20"/>
        <v>0</v>
      </c>
      <c r="J90" s="57">
        <f t="shared" si="20"/>
        <v>0</v>
      </c>
      <c r="K90" s="57">
        <f t="shared" si="20"/>
        <v>15000</v>
      </c>
      <c r="L90" s="57">
        <f t="shared" si="20"/>
        <v>0</v>
      </c>
      <c r="M90" s="57">
        <f t="shared" si="20"/>
        <v>0</v>
      </c>
      <c r="N90" s="57">
        <f t="shared" si="20"/>
        <v>0</v>
      </c>
      <c r="O90" s="59"/>
      <c r="P90" s="59">
        <v>220000</v>
      </c>
      <c r="Q90" s="59">
        <v>220000</v>
      </c>
    </row>
    <row r="91" spans="1:17" hidden="1" x14ac:dyDescent="0.2">
      <c r="A91" s="38">
        <v>3221</v>
      </c>
      <c r="B91" s="37" t="s">
        <v>133</v>
      </c>
      <c r="C91" s="59">
        <f t="shared" si="17"/>
        <v>2000</v>
      </c>
      <c r="D91" s="59"/>
      <c r="E91" s="59"/>
      <c r="F91" s="59">
        <v>2000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hidden="1" x14ac:dyDescent="0.2">
      <c r="A92" s="38">
        <v>3222</v>
      </c>
      <c r="B92" s="37" t="s">
        <v>134</v>
      </c>
      <c r="C92" s="59">
        <f t="shared" si="17"/>
        <v>215000</v>
      </c>
      <c r="D92" s="59"/>
      <c r="E92" s="59"/>
      <c r="F92" s="59">
        <v>200000</v>
      </c>
      <c r="G92" s="59"/>
      <c r="H92" s="59"/>
      <c r="I92" s="59"/>
      <c r="J92" s="59"/>
      <c r="K92" s="59">
        <v>15000</v>
      </c>
      <c r="L92" s="59"/>
      <c r="M92" s="59"/>
      <c r="N92" s="59"/>
      <c r="O92" s="59"/>
      <c r="P92" s="59"/>
      <c r="Q92" s="59"/>
    </row>
    <row r="93" spans="1:17" hidden="1" x14ac:dyDescent="0.2">
      <c r="A93" s="38">
        <v>3223</v>
      </c>
      <c r="B93" s="37" t="s">
        <v>135</v>
      </c>
      <c r="C93" s="59">
        <f t="shared" si="17"/>
        <v>100</v>
      </c>
      <c r="D93" s="59"/>
      <c r="E93" s="59"/>
      <c r="F93" s="59">
        <v>100</v>
      </c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17" hidden="1" x14ac:dyDescent="0.2">
      <c r="A94" s="38">
        <v>3225</v>
      </c>
      <c r="B94" s="37" t="s">
        <v>136</v>
      </c>
      <c r="C94" s="59">
        <f t="shared" si="17"/>
        <v>1000</v>
      </c>
      <c r="D94" s="59"/>
      <c r="E94" s="59"/>
      <c r="F94" s="59">
        <v>1000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x14ac:dyDescent="0.2">
      <c r="A95" s="50">
        <v>323</v>
      </c>
      <c r="B95" s="150" t="s">
        <v>240</v>
      </c>
      <c r="C95" s="57">
        <f>C96</f>
        <v>500</v>
      </c>
      <c r="D95" s="57">
        <f t="shared" ref="D95:N95" si="21">D96</f>
        <v>0</v>
      </c>
      <c r="E95" s="57">
        <f t="shared" si="21"/>
        <v>0</v>
      </c>
      <c r="F95" s="57">
        <f t="shared" si="21"/>
        <v>500</v>
      </c>
      <c r="G95" s="57">
        <f t="shared" si="21"/>
        <v>0</v>
      </c>
      <c r="H95" s="57">
        <f t="shared" si="21"/>
        <v>0</v>
      </c>
      <c r="I95" s="57">
        <f t="shared" si="21"/>
        <v>0</v>
      </c>
      <c r="J95" s="57">
        <f t="shared" si="21"/>
        <v>0</v>
      </c>
      <c r="K95" s="57">
        <f t="shared" si="21"/>
        <v>0</v>
      </c>
      <c r="L95" s="57">
        <f t="shared" si="21"/>
        <v>0</v>
      </c>
      <c r="M95" s="57">
        <f t="shared" si="21"/>
        <v>0</v>
      </c>
      <c r="N95" s="57">
        <f t="shared" si="21"/>
        <v>0</v>
      </c>
      <c r="O95" s="59"/>
      <c r="P95" s="59">
        <v>500</v>
      </c>
      <c r="Q95" s="59">
        <v>500</v>
      </c>
    </row>
    <row r="96" spans="1:17" hidden="1" x14ac:dyDescent="0.2">
      <c r="A96" s="38">
        <v>3236</v>
      </c>
      <c r="B96" s="37" t="s">
        <v>137</v>
      </c>
      <c r="C96" s="59">
        <f t="shared" si="17"/>
        <v>500</v>
      </c>
      <c r="D96" s="59"/>
      <c r="E96" s="59"/>
      <c r="F96" s="59">
        <v>500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x14ac:dyDescent="0.2">
      <c r="A97" s="50">
        <v>329</v>
      </c>
      <c r="B97" s="150" t="s">
        <v>242</v>
      </c>
      <c r="C97" s="57">
        <f>C98+C99</f>
        <v>0</v>
      </c>
      <c r="D97" s="57">
        <f t="shared" ref="D97:N97" si="22">D98+D99</f>
        <v>0</v>
      </c>
      <c r="E97" s="57">
        <f t="shared" si="22"/>
        <v>0</v>
      </c>
      <c r="F97" s="57">
        <f t="shared" si="22"/>
        <v>0</v>
      </c>
      <c r="G97" s="57">
        <f t="shared" si="22"/>
        <v>0</v>
      </c>
      <c r="H97" s="57">
        <f t="shared" si="22"/>
        <v>0</v>
      </c>
      <c r="I97" s="57">
        <f t="shared" si="22"/>
        <v>0</v>
      </c>
      <c r="J97" s="57">
        <f t="shared" si="22"/>
        <v>0</v>
      </c>
      <c r="K97" s="57">
        <f t="shared" si="22"/>
        <v>0</v>
      </c>
      <c r="L97" s="57">
        <f t="shared" si="22"/>
        <v>0</v>
      </c>
      <c r="M97" s="57">
        <f t="shared" si="22"/>
        <v>0</v>
      </c>
      <c r="N97" s="57">
        <f t="shared" si="22"/>
        <v>0</v>
      </c>
      <c r="O97" s="59"/>
      <c r="P97" s="59"/>
      <c r="Q97" s="59"/>
    </row>
    <row r="98" spans="1:17" hidden="1" x14ac:dyDescent="0.2">
      <c r="A98" s="38">
        <v>3295</v>
      </c>
      <c r="B98" s="37" t="s">
        <v>138</v>
      </c>
      <c r="C98" s="59">
        <f>D98</f>
        <v>0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1:17" hidden="1" x14ac:dyDescent="0.2">
      <c r="A99" s="38">
        <v>3296</v>
      </c>
      <c r="B99" s="37" t="s">
        <v>139</v>
      </c>
      <c r="C99" s="59">
        <f>D99</f>
        <v>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1:17" x14ac:dyDescent="0.2">
      <c r="A100" s="50">
        <v>343</v>
      </c>
      <c r="B100" s="150" t="s">
        <v>243</v>
      </c>
      <c r="C100" s="57">
        <f>C101</f>
        <v>0</v>
      </c>
      <c r="D100" s="57">
        <f>D101</f>
        <v>0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1:17" hidden="1" x14ac:dyDescent="0.2">
      <c r="A101" s="38">
        <v>3433</v>
      </c>
      <c r="B101" s="37" t="s">
        <v>140</v>
      </c>
      <c r="C101" s="59">
        <f>D101</f>
        <v>0</v>
      </c>
      <c r="D101" s="59"/>
      <c r="E101" s="112"/>
      <c r="F101" s="112"/>
      <c r="G101" s="112"/>
      <c r="H101" s="112"/>
      <c r="I101" s="112"/>
      <c r="J101" s="112"/>
      <c r="K101" s="112"/>
      <c r="L101" s="112"/>
      <c r="M101" s="59"/>
      <c r="N101" s="59"/>
      <c r="O101" s="59"/>
      <c r="P101" s="59"/>
      <c r="Q101" s="59"/>
    </row>
    <row r="102" spans="1:17" x14ac:dyDescent="0.2">
      <c r="A102" s="61"/>
      <c r="B102" s="62" t="s">
        <v>111</v>
      </c>
      <c r="C102" s="63">
        <f>SUM(C77+C80+C82+C86+C90+C95+C97+C100)</f>
        <v>1034500</v>
      </c>
      <c r="D102" s="63">
        <f t="shared" ref="D102:N102" si="23">SUM(D77+D80+D82+D86+D90+D95+D97+D100)</f>
        <v>683680</v>
      </c>
      <c r="E102" s="63">
        <f t="shared" si="23"/>
        <v>0</v>
      </c>
      <c r="F102" s="63">
        <f t="shared" si="23"/>
        <v>300370</v>
      </c>
      <c r="G102" s="63">
        <f t="shared" si="23"/>
        <v>0</v>
      </c>
      <c r="H102" s="63">
        <f t="shared" si="23"/>
        <v>0</v>
      </c>
      <c r="I102" s="63">
        <f t="shared" si="23"/>
        <v>0</v>
      </c>
      <c r="J102" s="63">
        <f t="shared" si="23"/>
        <v>0</v>
      </c>
      <c r="K102" s="63">
        <f t="shared" si="23"/>
        <v>50450</v>
      </c>
      <c r="L102" s="63">
        <f t="shared" si="23"/>
        <v>0</v>
      </c>
      <c r="M102" s="63">
        <f t="shared" si="23"/>
        <v>0</v>
      </c>
      <c r="N102" s="63">
        <f t="shared" si="23"/>
        <v>0</v>
      </c>
      <c r="O102" s="63">
        <f>SUM(O77+O86+O100)</f>
        <v>0</v>
      </c>
      <c r="P102" s="63">
        <f>SUM(P77+P80+P82+P86+P90+P95)</f>
        <v>1041500</v>
      </c>
      <c r="Q102" s="63">
        <f>SUM(Q77+Q80+Q82+Q86+Q90+Q95)</f>
        <v>1041500</v>
      </c>
    </row>
    <row r="105" spans="1:17" x14ac:dyDescent="0.2">
      <c r="A105" s="190" t="s">
        <v>141</v>
      </c>
      <c r="B105" s="190"/>
      <c r="C105" s="190"/>
      <c r="D105" s="190"/>
      <c r="E105" s="190"/>
      <c r="F105" s="190"/>
      <c r="G105" s="190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1:17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M106" s="51"/>
      <c r="N106" s="51"/>
      <c r="O106" s="51"/>
    </row>
    <row r="107" spans="1:17" ht="38.25" x14ac:dyDescent="0.2">
      <c r="A107" s="54" t="s">
        <v>69</v>
      </c>
      <c r="B107" s="54" t="s">
        <v>70</v>
      </c>
      <c r="C107" s="55" t="s">
        <v>71</v>
      </c>
      <c r="D107" s="55" t="s">
        <v>142</v>
      </c>
      <c r="E107" s="55" t="s">
        <v>143</v>
      </c>
      <c r="F107" s="55" t="s">
        <v>144</v>
      </c>
      <c r="G107" s="55" t="s">
        <v>145</v>
      </c>
      <c r="H107" s="55" t="s">
        <v>146</v>
      </c>
      <c r="I107" s="55" t="s">
        <v>147</v>
      </c>
      <c r="J107" s="55" t="s">
        <v>148</v>
      </c>
      <c r="K107" s="55" t="s">
        <v>149</v>
      </c>
      <c r="L107" s="55" t="s">
        <v>8</v>
      </c>
      <c r="M107" s="55" t="s">
        <v>150</v>
      </c>
      <c r="N107" s="55" t="s">
        <v>151</v>
      </c>
      <c r="O107" s="55" t="s">
        <v>152</v>
      </c>
      <c r="P107" s="55" t="s">
        <v>80</v>
      </c>
      <c r="Q107" s="55" t="s">
        <v>81</v>
      </c>
    </row>
    <row r="108" spans="1:17" x14ac:dyDescent="0.2">
      <c r="A108" s="56">
        <v>311</v>
      </c>
      <c r="B108" s="149" t="s">
        <v>153</v>
      </c>
      <c r="C108" s="57">
        <f>C109</f>
        <v>11400</v>
      </c>
      <c r="D108" s="57">
        <f t="shared" ref="D108:N108" si="24">D109</f>
        <v>0</v>
      </c>
      <c r="E108" s="57">
        <f t="shared" si="24"/>
        <v>0</v>
      </c>
      <c r="F108" s="57">
        <f t="shared" si="24"/>
        <v>0</v>
      </c>
      <c r="G108" s="57">
        <f t="shared" si="24"/>
        <v>10000</v>
      </c>
      <c r="H108" s="57">
        <f t="shared" si="24"/>
        <v>1400</v>
      </c>
      <c r="I108" s="57">
        <f t="shared" si="24"/>
        <v>0</v>
      </c>
      <c r="J108" s="57">
        <f t="shared" si="24"/>
        <v>0</v>
      </c>
      <c r="K108" s="57">
        <f t="shared" si="24"/>
        <v>0</v>
      </c>
      <c r="L108" s="57">
        <f t="shared" si="24"/>
        <v>0</v>
      </c>
      <c r="M108" s="57">
        <f t="shared" si="24"/>
        <v>0</v>
      </c>
      <c r="N108" s="57">
        <f t="shared" si="24"/>
        <v>0</v>
      </c>
      <c r="O108" s="95"/>
      <c r="P108" s="95"/>
      <c r="Q108" s="95"/>
    </row>
    <row r="109" spans="1:17" hidden="1" x14ac:dyDescent="0.2">
      <c r="A109" s="129">
        <v>3111</v>
      </c>
      <c r="B109" s="130" t="s">
        <v>154</v>
      </c>
      <c r="C109" s="74">
        <f>SUM(D109:N109)</f>
        <v>11400</v>
      </c>
      <c r="D109" s="128"/>
      <c r="E109" s="128"/>
      <c r="F109" s="135"/>
      <c r="G109" s="128">
        <v>10000</v>
      </c>
      <c r="H109" s="128">
        <v>1400</v>
      </c>
      <c r="I109" s="135"/>
      <c r="J109" s="128"/>
      <c r="K109" s="128"/>
      <c r="L109" s="128"/>
      <c r="M109" s="128"/>
      <c r="N109" s="128"/>
      <c r="O109" s="95"/>
      <c r="P109" s="95"/>
      <c r="Q109" s="95"/>
    </row>
    <row r="110" spans="1:17" x14ac:dyDescent="0.2">
      <c r="A110" s="56">
        <v>313</v>
      </c>
      <c r="B110" s="150" t="s">
        <v>155</v>
      </c>
      <c r="C110" s="57">
        <f>C111+C112</f>
        <v>2340</v>
      </c>
      <c r="D110" s="57">
        <f t="shared" ref="D110:N110" si="25">D111+D112</f>
        <v>0</v>
      </c>
      <c r="E110" s="57">
        <f t="shared" si="25"/>
        <v>0</v>
      </c>
      <c r="F110" s="57">
        <f t="shared" si="25"/>
        <v>0</v>
      </c>
      <c r="G110" s="57">
        <f t="shared" si="25"/>
        <v>0</v>
      </c>
      <c r="H110" s="57">
        <f t="shared" si="25"/>
        <v>2340</v>
      </c>
      <c r="I110" s="57">
        <f t="shared" si="25"/>
        <v>0</v>
      </c>
      <c r="J110" s="57">
        <f t="shared" si="25"/>
        <v>0</v>
      </c>
      <c r="K110" s="57">
        <f t="shared" si="25"/>
        <v>0</v>
      </c>
      <c r="L110" s="57">
        <f t="shared" si="25"/>
        <v>0</v>
      </c>
      <c r="M110" s="57">
        <f t="shared" si="25"/>
        <v>0</v>
      </c>
      <c r="N110" s="57">
        <f t="shared" si="25"/>
        <v>0</v>
      </c>
      <c r="O110" s="95"/>
      <c r="P110" s="95"/>
      <c r="Q110" s="95"/>
    </row>
    <row r="111" spans="1:17" hidden="1" x14ac:dyDescent="0.2">
      <c r="A111" s="129">
        <v>3132</v>
      </c>
      <c r="B111" s="130" t="s">
        <v>156</v>
      </c>
      <c r="C111" s="74">
        <f>SUM(D111:N111)</f>
        <v>2100</v>
      </c>
      <c r="D111" s="128"/>
      <c r="E111" s="128"/>
      <c r="F111" s="135"/>
      <c r="G111" s="128">
        <v>0</v>
      </c>
      <c r="H111" s="128">
        <v>2100</v>
      </c>
      <c r="I111" s="135"/>
      <c r="J111" s="128"/>
      <c r="K111" s="128"/>
      <c r="L111" s="128"/>
      <c r="M111" s="128"/>
      <c r="N111" s="128"/>
      <c r="O111" s="95"/>
      <c r="P111" s="95"/>
      <c r="Q111" s="95"/>
    </row>
    <row r="112" spans="1:17" hidden="1" x14ac:dyDescent="0.2">
      <c r="A112" s="129">
        <v>3133</v>
      </c>
      <c r="B112" s="130" t="s">
        <v>157</v>
      </c>
      <c r="C112" s="74">
        <f>SUM(D112:N112)</f>
        <v>240</v>
      </c>
      <c r="D112" s="128"/>
      <c r="E112" s="128"/>
      <c r="F112" s="135"/>
      <c r="G112" s="128">
        <v>0</v>
      </c>
      <c r="H112" s="128">
        <v>240</v>
      </c>
      <c r="I112" s="135"/>
      <c r="J112" s="128"/>
      <c r="K112" s="128"/>
      <c r="L112" s="128"/>
      <c r="M112" s="128"/>
      <c r="N112" s="128"/>
      <c r="O112" s="95"/>
      <c r="P112" s="95"/>
      <c r="Q112" s="95"/>
    </row>
    <row r="113" spans="1:17" x14ac:dyDescent="0.2">
      <c r="A113" s="56">
        <v>321</v>
      </c>
      <c r="B113" s="151" t="s">
        <v>238</v>
      </c>
      <c r="C113" s="57">
        <f>C114+C115+C116</f>
        <v>0</v>
      </c>
      <c r="D113" s="57">
        <f t="shared" ref="D113:N113" si="26">D114+D115+D116</f>
        <v>0</v>
      </c>
      <c r="E113" s="57">
        <f t="shared" si="26"/>
        <v>0</v>
      </c>
      <c r="F113" s="134">
        <f t="shared" si="26"/>
        <v>0</v>
      </c>
      <c r="G113" s="57">
        <f t="shared" si="26"/>
        <v>0</v>
      </c>
      <c r="H113" s="57">
        <f t="shared" si="26"/>
        <v>0</v>
      </c>
      <c r="I113" s="134">
        <f t="shared" si="26"/>
        <v>0</v>
      </c>
      <c r="J113" s="57">
        <f t="shared" si="26"/>
        <v>0</v>
      </c>
      <c r="K113" s="57">
        <f t="shared" si="26"/>
        <v>0</v>
      </c>
      <c r="L113" s="57">
        <f t="shared" si="26"/>
        <v>0</v>
      </c>
      <c r="M113" s="57">
        <f t="shared" si="26"/>
        <v>0</v>
      </c>
      <c r="N113" s="57">
        <f t="shared" si="26"/>
        <v>0</v>
      </c>
      <c r="O113" s="57"/>
      <c r="P113" s="57"/>
      <c r="Q113" s="57"/>
    </row>
    <row r="114" spans="1:17" hidden="1" x14ac:dyDescent="0.2">
      <c r="A114" s="38">
        <v>3211</v>
      </c>
      <c r="B114" s="73" t="s">
        <v>158</v>
      </c>
      <c r="C114" s="74">
        <f>SUM(D114:N114)</f>
        <v>0</v>
      </c>
      <c r="D114" s="59"/>
      <c r="E114" s="59"/>
      <c r="F114" s="70">
        <v>0</v>
      </c>
      <c r="G114" s="59"/>
      <c r="H114" s="59">
        <v>0</v>
      </c>
      <c r="I114" s="70"/>
      <c r="J114" s="59"/>
      <c r="K114" s="59"/>
      <c r="L114" s="59"/>
      <c r="M114" s="59"/>
      <c r="N114" s="59"/>
      <c r="O114" s="57"/>
      <c r="P114" s="57"/>
      <c r="Q114" s="57"/>
    </row>
    <row r="115" spans="1:17" hidden="1" x14ac:dyDescent="0.2">
      <c r="A115" s="38">
        <v>3212</v>
      </c>
      <c r="B115" s="73" t="s">
        <v>159</v>
      </c>
      <c r="C115" s="74">
        <f>SUM(D115:N115)</f>
        <v>0</v>
      </c>
      <c r="D115" s="59"/>
      <c r="E115" s="59"/>
      <c r="F115" s="70"/>
      <c r="G115" s="59">
        <v>0</v>
      </c>
      <c r="H115" s="59"/>
      <c r="I115" s="70"/>
      <c r="J115" s="59"/>
      <c r="K115" s="59"/>
      <c r="L115" s="59"/>
      <c r="M115" s="59"/>
      <c r="N115" s="59"/>
      <c r="O115" s="57"/>
      <c r="P115" s="57"/>
      <c r="Q115" s="57"/>
    </row>
    <row r="116" spans="1:17" hidden="1" x14ac:dyDescent="0.2">
      <c r="A116" s="38">
        <v>3214</v>
      </c>
      <c r="B116" s="73" t="s">
        <v>160</v>
      </c>
      <c r="C116" s="74">
        <f>SUM(D116:N116)</f>
        <v>0</v>
      </c>
      <c r="D116" s="59"/>
      <c r="E116" s="59"/>
      <c r="F116" s="70">
        <v>0</v>
      </c>
      <c r="G116" s="59"/>
      <c r="H116" s="59"/>
      <c r="I116" s="70"/>
      <c r="J116" s="59"/>
      <c r="K116" s="59"/>
      <c r="L116" s="59"/>
      <c r="M116" s="59"/>
      <c r="N116" s="59"/>
      <c r="O116" s="57"/>
      <c r="P116" s="57"/>
      <c r="Q116" s="57"/>
    </row>
    <row r="117" spans="1:17" x14ac:dyDescent="0.2">
      <c r="A117" s="50">
        <v>322</v>
      </c>
      <c r="B117" s="150" t="s">
        <v>239</v>
      </c>
      <c r="C117" s="131">
        <f t="shared" ref="C117:N117" si="27">SUM(C118:C120)</f>
        <v>24000</v>
      </c>
      <c r="D117" s="131">
        <f t="shared" si="27"/>
        <v>0</v>
      </c>
      <c r="E117" s="131">
        <f t="shared" si="27"/>
        <v>5000</v>
      </c>
      <c r="F117" s="131">
        <f t="shared" si="27"/>
        <v>4000</v>
      </c>
      <c r="G117" s="131">
        <f t="shared" si="27"/>
        <v>0</v>
      </c>
      <c r="H117" s="131">
        <f t="shared" si="27"/>
        <v>10000</v>
      </c>
      <c r="I117" s="131">
        <f t="shared" si="27"/>
        <v>0</v>
      </c>
      <c r="J117" s="131">
        <f t="shared" si="27"/>
        <v>0</v>
      </c>
      <c r="K117" s="131">
        <f t="shared" si="27"/>
        <v>5000</v>
      </c>
      <c r="L117" s="131">
        <f t="shared" si="27"/>
        <v>0</v>
      </c>
      <c r="M117" s="131">
        <f t="shared" si="27"/>
        <v>0</v>
      </c>
      <c r="N117" s="131">
        <f t="shared" si="27"/>
        <v>0</v>
      </c>
      <c r="O117" s="57"/>
      <c r="P117" s="57"/>
      <c r="Q117" s="57"/>
    </row>
    <row r="118" spans="1:17" hidden="1" x14ac:dyDescent="0.2">
      <c r="A118" s="38">
        <v>3221</v>
      </c>
      <c r="B118" s="73" t="s">
        <v>161</v>
      </c>
      <c r="C118" s="74">
        <f>SUM(D118:N118)</f>
        <v>10000</v>
      </c>
      <c r="D118" s="59"/>
      <c r="E118" s="59">
        <v>5000</v>
      </c>
      <c r="F118" s="70">
        <v>0</v>
      </c>
      <c r="G118" s="59"/>
      <c r="H118" s="59">
        <v>5000</v>
      </c>
      <c r="I118" s="70"/>
      <c r="J118" s="59"/>
      <c r="K118" s="59"/>
      <c r="L118" s="59"/>
      <c r="M118" s="59"/>
      <c r="N118" s="59"/>
      <c r="O118" s="57"/>
      <c r="P118" s="57"/>
      <c r="Q118" s="57"/>
    </row>
    <row r="119" spans="1:17" hidden="1" x14ac:dyDescent="0.2">
      <c r="A119" s="38">
        <v>3222</v>
      </c>
      <c r="B119" s="73" t="s">
        <v>86</v>
      </c>
      <c r="C119" s="133">
        <f>SUM(D119:N119)</f>
        <v>10000</v>
      </c>
      <c r="D119" s="59"/>
      <c r="E119" s="59"/>
      <c r="F119" s="70"/>
      <c r="G119" s="59"/>
      <c r="H119" s="59">
        <v>5000</v>
      </c>
      <c r="I119" s="70"/>
      <c r="J119" s="59"/>
      <c r="K119" s="70">
        <v>5000</v>
      </c>
      <c r="L119" s="59"/>
      <c r="M119" s="59"/>
      <c r="N119" s="59"/>
      <c r="O119" s="57"/>
      <c r="P119" s="57"/>
      <c r="Q119" s="57"/>
    </row>
    <row r="120" spans="1:17" hidden="1" x14ac:dyDescent="0.2">
      <c r="A120" s="38">
        <v>3225</v>
      </c>
      <c r="B120" s="73" t="s">
        <v>162</v>
      </c>
      <c r="C120" s="74">
        <f>SUM(D120:N120)</f>
        <v>4000</v>
      </c>
      <c r="D120" s="59"/>
      <c r="E120" s="59"/>
      <c r="F120" s="70">
        <v>4000</v>
      </c>
      <c r="G120" s="59"/>
      <c r="H120" s="59">
        <v>0</v>
      </c>
      <c r="I120" s="70"/>
      <c r="J120" s="59"/>
      <c r="K120" s="59"/>
      <c r="L120" s="59"/>
      <c r="M120" s="59"/>
      <c r="N120" s="59"/>
      <c r="O120" s="57"/>
      <c r="P120" s="57"/>
      <c r="Q120" s="57"/>
    </row>
    <row r="121" spans="1:17" x14ac:dyDescent="0.2">
      <c r="A121" s="50">
        <v>323</v>
      </c>
      <c r="B121" s="150" t="s">
        <v>240</v>
      </c>
      <c r="C121" s="68">
        <f t="shared" ref="C121:N121" si="28">SUM(C122:C124)</f>
        <v>12000</v>
      </c>
      <c r="D121" s="68">
        <f t="shared" si="28"/>
        <v>0</v>
      </c>
      <c r="E121" s="68">
        <f t="shared" si="28"/>
        <v>0</v>
      </c>
      <c r="F121" s="68">
        <f t="shared" si="28"/>
        <v>10000</v>
      </c>
      <c r="G121" s="68">
        <f t="shared" si="28"/>
        <v>0</v>
      </c>
      <c r="H121" s="68">
        <f t="shared" si="28"/>
        <v>0</v>
      </c>
      <c r="I121" s="68">
        <f t="shared" si="28"/>
        <v>0</v>
      </c>
      <c r="J121" s="68">
        <f t="shared" si="28"/>
        <v>0</v>
      </c>
      <c r="K121" s="68">
        <f t="shared" si="28"/>
        <v>0</v>
      </c>
      <c r="L121" s="68">
        <f t="shared" si="28"/>
        <v>0</v>
      </c>
      <c r="M121" s="68">
        <f t="shared" si="28"/>
        <v>0</v>
      </c>
      <c r="N121" s="68">
        <f t="shared" si="28"/>
        <v>2000</v>
      </c>
      <c r="O121" s="57"/>
      <c r="P121" s="57"/>
      <c r="Q121" s="57"/>
    </row>
    <row r="122" spans="1:17" hidden="1" x14ac:dyDescent="0.2">
      <c r="A122" s="38">
        <v>3232</v>
      </c>
      <c r="B122" s="60" t="s">
        <v>163</v>
      </c>
      <c r="C122" s="74">
        <f>SUM(D122:N122)</f>
        <v>12000</v>
      </c>
      <c r="D122" s="59"/>
      <c r="E122" s="59">
        <v>0</v>
      </c>
      <c r="F122" s="70">
        <v>10000</v>
      </c>
      <c r="G122" s="59"/>
      <c r="H122" s="59">
        <v>0</v>
      </c>
      <c r="I122" s="70"/>
      <c r="J122" s="59"/>
      <c r="K122" s="59"/>
      <c r="L122" s="59"/>
      <c r="M122" s="59"/>
      <c r="N122" s="59">
        <v>2000</v>
      </c>
      <c r="O122" s="57"/>
      <c r="P122" s="57"/>
      <c r="Q122" s="57"/>
    </row>
    <row r="123" spans="1:17" hidden="1" x14ac:dyDescent="0.2">
      <c r="A123" s="38">
        <v>3233</v>
      </c>
      <c r="B123" s="93" t="s">
        <v>164</v>
      </c>
      <c r="C123" s="74">
        <f>I123</f>
        <v>0</v>
      </c>
      <c r="D123" s="59"/>
      <c r="E123" s="59"/>
      <c r="F123" s="70"/>
      <c r="G123" s="59"/>
      <c r="H123" s="59"/>
      <c r="I123" s="70"/>
      <c r="J123" s="59"/>
      <c r="K123" s="59"/>
      <c r="L123" s="59"/>
      <c r="M123" s="59"/>
      <c r="N123" s="59"/>
      <c r="O123" s="57"/>
      <c r="P123" s="57"/>
      <c r="Q123" s="57"/>
    </row>
    <row r="124" spans="1:17" hidden="1" x14ac:dyDescent="0.2">
      <c r="A124" s="38">
        <v>3235</v>
      </c>
      <c r="B124" s="73" t="s">
        <v>165</v>
      </c>
      <c r="C124" s="74">
        <f>SUM(D124:N124)</f>
        <v>0</v>
      </c>
      <c r="D124" s="59"/>
      <c r="E124" s="59"/>
      <c r="F124" s="70">
        <v>0</v>
      </c>
      <c r="G124" s="59"/>
      <c r="H124" s="59">
        <v>0</v>
      </c>
      <c r="I124" s="70"/>
      <c r="J124" s="59"/>
      <c r="K124" s="59"/>
      <c r="L124" s="59"/>
      <c r="M124" s="59"/>
      <c r="N124" s="59"/>
      <c r="O124" s="57"/>
      <c r="P124" s="57"/>
      <c r="Q124" s="57"/>
    </row>
    <row r="125" spans="1:17" x14ac:dyDescent="0.2">
      <c r="A125" s="50">
        <v>329</v>
      </c>
      <c r="B125" s="150" t="s">
        <v>242</v>
      </c>
      <c r="C125" s="68">
        <f>SUM(C126:C128)</f>
        <v>9500</v>
      </c>
      <c r="D125" s="68">
        <f t="shared" ref="D125:N125" si="29">SUM(D126:D128)</f>
        <v>0</v>
      </c>
      <c r="E125" s="68">
        <f t="shared" si="29"/>
        <v>0</v>
      </c>
      <c r="F125" s="68">
        <f t="shared" si="29"/>
        <v>0</v>
      </c>
      <c r="G125" s="68">
        <f t="shared" si="29"/>
        <v>0</v>
      </c>
      <c r="H125" s="68">
        <f t="shared" si="29"/>
        <v>9500</v>
      </c>
      <c r="I125" s="68">
        <f t="shared" si="29"/>
        <v>0</v>
      </c>
      <c r="J125" s="68">
        <f t="shared" si="29"/>
        <v>0</v>
      </c>
      <c r="K125" s="68">
        <f t="shared" si="29"/>
        <v>0</v>
      </c>
      <c r="L125" s="68">
        <f t="shared" si="29"/>
        <v>0</v>
      </c>
      <c r="M125" s="68">
        <f t="shared" si="29"/>
        <v>0</v>
      </c>
      <c r="N125" s="68">
        <f t="shared" si="29"/>
        <v>0</v>
      </c>
      <c r="O125" s="57"/>
      <c r="P125" s="57"/>
      <c r="Q125" s="57"/>
    </row>
    <row r="126" spans="1:17" hidden="1" x14ac:dyDescent="0.2">
      <c r="A126" s="38">
        <v>3295</v>
      </c>
      <c r="B126" s="73" t="s">
        <v>166</v>
      </c>
      <c r="C126" s="74">
        <f>SUM(D126:N126)</f>
        <v>1500</v>
      </c>
      <c r="D126" s="128"/>
      <c r="E126" s="128"/>
      <c r="F126" s="135"/>
      <c r="G126" s="128">
        <v>0</v>
      </c>
      <c r="H126" s="128">
        <v>1500</v>
      </c>
      <c r="I126" s="135"/>
      <c r="J126" s="128"/>
      <c r="K126" s="128"/>
      <c r="L126" s="128"/>
      <c r="M126" s="128"/>
      <c r="N126" s="128"/>
      <c r="O126" s="57"/>
      <c r="P126" s="57"/>
      <c r="Q126" s="57"/>
    </row>
    <row r="127" spans="1:17" hidden="1" x14ac:dyDescent="0.2">
      <c r="A127" s="38">
        <v>3296</v>
      </c>
      <c r="B127" s="73" t="s">
        <v>167</v>
      </c>
      <c r="C127" s="74">
        <f>SUM(D127:N127)</f>
        <v>8000</v>
      </c>
      <c r="D127" s="128"/>
      <c r="E127" s="128"/>
      <c r="F127" s="135"/>
      <c r="G127" s="128">
        <v>0</v>
      </c>
      <c r="H127" s="128">
        <v>8000</v>
      </c>
      <c r="I127" s="135"/>
      <c r="J127" s="128"/>
      <c r="K127" s="128"/>
      <c r="L127" s="128"/>
      <c r="M127" s="128"/>
      <c r="N127" s="128"/>
      <c r="O127" s="59"/>
      <c r="P127" s="57"/>
      <c r="Q127" s="57"/>
    </row>
    <row r="128" spans="1:17" hidden="1" x14ac:dyDescent="0.2">
      <c r="A128" s="38">
        <v>3299</v>
      </c>
      <c r="B128" s="73" t="s">
        <v>168</v>
      </c>
      <c r="C128" s="74">
        <f>SUM(D128:N128)</f>
        <v>0</v>
      </c>
      <c r="D128" s="74"/>
      <c r="E128" s="74"/>
      <c r="F128" s="133"/>
      <c r="G128" s="74"/>
      <c r="H128" s="74">
        <v>0</v>
      </c>
      <c r="I128" s="133"/>
      <c r="J128" s="74"/>
      <c r="K128" s="74"/>
      <c r="L128" s="74"/>
      <c r="M128" s="74"/>
      <c r="N128" s="74"/>
      <c r="O128" s="57"/>
      <c r="P128" s="57"/>
      <c r="Q128" s="57"/>
    </row>
    <row r="129" spans="1:17" x14ac:dyDescent="0.2">
      <c r="A129" s="50">
        <v>343</v>
      </c>
      <c r="B129" s="150" t="s">
        <v>243</v>
      </c>
      <c r="C129" s="68">
        <f>SUM(C130)</f>
        <v>5000</v>
      </c>
      <c r="D129" s="68">
        <f t="shared" ref="D129:N129" si="30">SUM(D130)</f>
        <v>0</v>
      </c>
      <c r="E129" s="68">
        <f t="shared" si="30"/>
        <v>0</v>
      </c>
      <c r="F129" s="68">
        <f t="shared" si="30"/>
        <v>0</v>
      </c>
      <c r="G129" s="68">
        <f t="shared" si="30"/>
        <v>0</v>
      </c>
      <c r="H129" s="68">
        <f t="shared" si="30"/>
        <v>5000</v>
      </c>
      <c r="I129" s="68">
        <f t="shared" si="30"/>
        <v>0</v>
      </c>
      <c r="J129" s="68">
        <f t="shared" si="30"/>
        <v>0</v>
      </c>
      <c r="K129" s="68">
        <f t="shared" si="30"/>
        <v>0</v>
      </c>
      <c r="L129" s="68">
        <f t="shared" si="30"/>
        <v>0</v>
      </c>
      <c r="M129" s="68">
        <f t="shared" si="30"/>
        <v>0</v>
      </c>
      <c r="N129" s="68">
        <f t="shared" si="30"/>
        <v>0</v>
      </c>
      <c r="O129" s="57"/>
      <c r="P129" s="57"/>
      <c r="Q129" s="57"/>
    </row>
    <row r="130" spans="1:17" hidden="1" x14ac:dyDescent="0.2">
      <c r="A130" s="38">
        <v>3433</v>
      </c>
      <c r="B130" s="73" t="s">
        <v>140</v>
      </c>
      <c r="C130" s="74">
        <f>SUM(D130:N130)</f>
        <v>5000</v>
      </c>
      <c r="D130" s="59"/>
      <c r="E130" s="59"/>
      <c r="F130" s="70"/>
      <c r="G130" s="59"/>
      <c r="H130" s="59">
        <v>5000</v>
      </c>
      <c r="I130" s="70"/>
      <c r="J130" s="59"/>
      <c r="K130" s="59"/>
      <c r="L130" s="59"/>
      <c r="M130" s="59"/>
      <c r="N130" s="59"/>
      <c r="O130" s="57"/>
      <c r="P130" s="57"/>
      <c r="Q130" s="57"/>
    </row>
    <row r="131" spans="1:17" x14ac:dyDescent="0.2">
      <c r="A131" s="50">
        <v>422</v>
      </c>
      <c r="B131" s="150" t="s">
        <v>169</v>
      </c>
      <c r="C131" s="68">
        <f>SUM(C132:C134)</f>
        <v>20000</v>
      </c>
      <c r="D131" s="68">
        <f t="shared" ref="D131:N131" si="31">SUM(D132:D134)</f>
        <v>0</v>
      </c>
      <c r="E131" s="68">
        <f t="shared" si="31"/>
        <v>0</v>
      </c>
      <c r="F131" s="68">
        <f t="shared" si="31"/>
        <v>20000</v>
      </c>
      <c r="G131" s="68">
        <f t="shared" si="31"/>
        <v>0</v>
      </c>
      <c r="H131" s="68">
        <f t="shared" si="31"/>
        <v>0</v>
      </c>
      <c r="I131" s="68">
        <f t="shared" si="31"/>
        <v>0</v>
      </c>
      <c r="J131" s="68">
        <f t="shared" si="31"/>
        <v>0</v>
      </c>
      <c r="K131" s="68">
        <f t="shared" si="31"/>
        <v>0</v>
      </c>
      <c r="L131" s="68">
        <f t="shared" si="31"/>
        <v>0</v>
      </c>
      <c r="M131" s="68">
        <f t="shared" si="31"/>
        <v>0</v>
      </c>
      <c r="N131" s="68">
        <f t="shared" si="31"/>
        <v>0</v>
      </c>
      <c r="O131" s="57"/>
      <c r="P131" s="57"/>
      <c r="Q131" s="57"/>
    </row>
    <row r="132" spans="1:17" ht="12" hidden="1" customHeight="1" x14ac:dyDescent="0.2">
      <c r="A132" s="38">
        <v>4221</v>
      </c>
      <c r="B132" s="73" t="s">
        <v>170</v>
      </c>
      <c r="C132" s="74">
        <f>SUM(D132:N132)</f>
        <v>20000</v>
      </c>
      <c r="D132" s="59"/>
      <c r="E132" s="59"/>
      <c r="F132" s="70">
        <v>20000</v>
      </c>
      <c r="G132" s="59"/>
      <c r="H132" s="59"/>
      <c r="I132" s="70"/>
      <c r="J132" s="59"/>
      <c r="K132" s="59"/>
      <c r="L132" s="59"/>
      <c r="M132" s="59"/>
      <c r="N132" s="59"/>
      <c r="O132" s="57"/>
      <c r="P132" s="57"/>
      <c r="Q132" s="57"/>
    </row>
    <row r="133" spans="1:17" hidden="1" x14ac:dyDescent="0.2">
      <c r="A133" s="38">
        <v>4241</v>
      </c>
      <c r="B133" s="40" t="s">
        <v>110</v>
      </c>
      <c r="C133" s="74">
        <f>SUM(D133:N133)</f>
        <v>0</v>
      </c>
      <c r="D133" s="59"/>
      <c r="E133" s="59"/>
      <c r="F133" s="70"/>
      <c r="G133" s="59"/>
      <c r="H133" s="59"/>
      <c r="I133" s="70"/>
      <c r="J133" s="59"/>
      <c r="K133" s="59"/>
      <c r="L133" s="59"/>
      <c r="M133" s="59"/>
      <c r="N133" s="59"/>
      <c r="O133" s="57"/>
      <c r="P133" s="57"/>
      <c r="Q133" s="57"/>
    </row>
    <row r="134" spans="1:17" x14ac:dyDescent="0.2">
      <c r="A134" s="40"/>
      <c r="B134" s="40"/>
      <c r="D134" s="40"/>
      <c r="F134" s="72"/>
      <c r="I134" s="72"/>
    </row>
    <row r="135" spans="1:17" x14ac:dyDescent="0.2">
      <c r="A135" s="61"/>
      <c r="B135" s="62" t="s">
        <v>111</v>
      </c>
      <c r="C135" s="132">
        <f>C108+C110+C113+C117+C121+C125+C129+C131</f>
        <v>84240</v>
      </c>
      <c r="D135" s="132">
        <f t="shared" ref="D135:N135" si="32">D108+D110+D113+D117+D121+D125+D129+D131</f>
        <v>0</v>
      </c>
      <c r="E135" s="132">
        <f t="shared" si="32"/>
        <v>5000</v>
      </c>
      <c r="F135" s="132">
        <f t="shared" si="32"/>
        <v>34000</v>
      </c>
      <c r="G135" s="132">
        <f t="shared" si="32"/>
        <v>10000</v>
      </c>
      <c r="H135" s="132">
        <f t="shared" si="32"/>
        <v>28240</v>
      </c>
      <c r="I135" s="132">
        <f t="shared" si="32"/>
        <v>0</v>
      </c>
      <c r="J135" s="132">
        <f t="shared" si="32"/>
        <v>0</v>
      </c>
      <c r="K135" s="132">
        <f t="shared" si="32"/>
        <v>5000</v>
      </c>
      <c r="L135" s="132">
        <f t="shared" si="32"/>
        <v>0</v>
      </c>
      <c r="M135" s="132">
        <f t="shared" si="32"/>
        <v>0</v>
      </c>
      <c r="N135" s="132">
        <f t="shared" si="32"/>
        <v>2000</v>
      </c>
      <c r="O135" s="63"/>
      <c r="P135" s="63">
        <f>SUM(P113+P131)</f>
        <v>0</v>
      </c>
      <c r="Q135" s="63">
        <f>SUM(Q113+Q131)</f>
        <v>0</v>
      </c>
    </row>
    <row r="136" spans="1:17" x14ac:dyDescent="0.2">
      <c r="A136" s="40"/>
      <c r="B136" s="40"/>
      <c r="D136" s="40"/>
    </row>
    <row r="137" spans="1:17" x14ac:dyDescent="0.2">
      <c r="A137" s="190" t="s">
        <v>171</v>
      </c>
      <c r="B137" s="190"/>
      <c r="C137" s="190"/>
      <c r="D137" s="190"/>
      <c r="E137" s="190"/>
      <c r="F137" s="190"/>
      <c r="G137" s="190"/>
      <c r="H137" s="190"/>
      <c r="I137" s="190"/>
      <c r="J137" s="66"/>
      <c r="K137" s="66"/>
    </row>
    <row r="138" spans="1:17" x14ac:dyDescent="0.2">
      <c r="A138" s="48"/>
      <c r="B138" s="48"/>
      <c r="C138" s="48"/>
      <c r="D138" s="4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7" x14ac:dyDescent="0.2">
      <c r="A139" s="51"/>
      <c r="B139" s="51"/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84"/>
      <c r="Q139" s="84"/>
    </row>
    <row r="140" spans="1:17" x14ac:dyDescent="0.2">
      <c r="A140" s="51"/>
      <c r="B140" s="51"/>
      <c r="C140" s="51"/>
      <c r="D140" s="51"/>
      <c r="E140" s="51"/>
      <c r="F140" s="51"/>
      <c r="H140" s="194" t="s">
        <v>172</v>
      </c>
      <c r="I140" s="195"/>
      <c r="J140" s="195"/>
      <c r="K140" s="196"/>
      <c r="L140" s="51"/>
      <c r="M140" s="51"/>
      <c r="N140" s="51"/>
      <c r="O140" s="51"/>
      <c r="P140" s="51"/>
      <c r="Q140" s="51"/>
    </row>
    <row r="141" spans="1:17" s="46" customFormat="1" ht="38.25" x14ac:dyDescent="0.2">
      <c r="A141" s="54">
        <v>80</v>
      </c>
      <c r="B141" s="54" t="s">
        <v>70</v>
      </c>
      <c r="C141" s="55" t="s">
        <v>71</v>
      </c>
      <c r="D141" s="55" t="s">
        <v>142</v>
      </c>
      <c r="E141" s="55" t="s">
        <v>143</v>
      </c>
      <c r="F141" s="55" t="s">
        <v>144</v>
      </c>
      <c r="G141" s="55" t="s">
        <v>145</v>
      </c>
      <c r="H141" s="55" t="s">
        <v>146</v>
      </c>
      <c r="I141" s="55" t="s">
        <v>147</v>
      </c>
      <c r="J141" s="55" t="s">
        <v>148</v>
      </c>
      <c r="K141" s="55" t="s">
        <v>149</v>
      </c>
      <c r="L141" s="55" t="s">
        <v>8</v>
      </c>
      <c r="M141" s="55" t="s">
        <v>150</v>
      </c>
      <c r="N141" s="55" t="s">
        <v>151</v>
      </c>
      <c r="O141" s="55" t="s">
        <v>152</v>
      </c>
      <c r="P141" s="55" t="s">
        <v>80</v>
      </c>
      <c r="Q141" s="55" t="s">
        <v>81</v>
      </c>
    </row>
    <row r="142" spans="1:17" x14ac:dyDescent="0.2">
      <c r="A142" s="67">
        <v>311</v>
      </c>
      <c r="B142" s="149" t="s">
        <v>153</v>
      </c>
      <c r="C142" s="68">
        <f>SUM(C143)</f>
        <v>190200</v>
      </c>
      <c r="D142" s="68">
        <f t="shared" ref="D142:O142" si="33">SUM(D143)</f>
        <v>0</v>
      </c>
      <c r="E142" s="68">
        <f t="shared" si="33"/>
        <v>0</v>
      </c>
      <c r="F142" s="68">
        <f t="shared" si="33"/>
        <v>4800</v>
      </c>
      <c r="G142" s="68">
        <f t="shared" si="33"/>
        <v>50000</v>
      </c>
      <c r="H142" s="68">
        <f t="shared" si="33"/>
        <v>135400</v>
      </c>
      <c r="I142" s="68">
        <f t="shared" si="33"/>
        <v>0</v>
      </c>
      <c r="J142" s="68">
        <f t="shared" si="33"/>
        <v>0</v>
      </c>
      <c r="K142" s="68">
        <f t="shared" si="33"/>
        <v>0</v>
      </c>
      <c r="L142" s="68">
        <f t="shared" si="33"/>
        <v>0</v>
      </c>
      <c r="M142" s="68">
        <f t="shared" si="33"/>
        <v>0</v>
      </c>
      <c r="N142" s="68">
        <f t="shared" si="33"/>
        <v>0</v>
      </c>
      <c r="O142" s="68">
        <f t="shared" si="33"/>
        <v>0</v>
      </c>
      <c r="P142" s="74">
        <v>195000</v>
      </c>
      <c r="Q142" s="74">
        <v>195000</v>
      </c>
    </row>
    <row r="143" spans="1:17" hidden="1" x14ac:dyDescent="0.2">
      <c r="A143" s="58">
        <v>3111</v>
      </c>
      <c r="B143" s="150" t="s">
        <v>173</v>
      </c>
      <c r="C143" s="59">
        <f>SUM(D143:Q143)</f>
        <v>190200</v>
      </c>
      <c r="D143" s="68"/>
      <c r="E143" s="68"/>
      <c r="F143" s="59">
        <v>4800</v>
      </c>
      <c r="G143" s="59">
        <v>50000</v>
      </c>
      <c r="H143" s="59">
        <v>135400</v>
      </c>
      <c r="I143" s="59"/>
      <c r="J143" s="68"/>
      <c r="K143" s="68"/>
      <c r="L143" s="68"/>
      <c r="M143" s="68"/>
      <c r="N143" s="68"/>
      <c r="O143" s="68"/>
      <c r="P143" s="74"/>
      <c r="Q143" s="74"/>
    </row>
    <row r="144" spans="1:17" s="76" customFormat="1" x14ac:dyDescent="0.2">
      <c r="A144" s="56">
        <v>312</v>
      </c>
      <c r="B144" s="150" t="s">
        <v>119</v>
      </c>
      <c r="C144" s="57">
        <f>C145</f>
        <v>5900</v>
      </c>
      <c r="D144" s="57">
        <f t="shared" ref="D144:O144" si="34">D145</f>
        <v>0</v>
      </c>
      <c r="E144" s="57">
        <f t="shared" si="34"/>
        <v>0</v>
      </c>
      <c r="F144" s="57">
        <f t="shared" si="34"/>
        <v>900</v>
      </c>
      <c r="G144" s="57">
        <f t="shared" si="34"/>
        <v>0</v>
      </c>
      <c r="H144" s="57">
        <f t="shared" si="34"/>
        <v>5000</v>
      </c>
      <c r="I144" s="57">
        <f t="shared" si="34"/>
        <v>0</v>
      </c>
      <c r="J144" s="57">
        <f t="shared" si="34"/>
        <v>0</v>
      </c>
      <c r="K144" s="57">
        <f t="shared" si="34"/>
        <v>0</v>
      </c>
      <c r="L144" s="57">
        <f t="shared" si="34"/>
        <v>0</v>
      </c>
      <c r="M144" s="57">
        <f t="shared" si="34"/>
        <v>0</v>
      </c>
      <c r="N144" s="57">
        <f t="shared" si="34"/>
        <v>0</v>
      </c>
      <c r="O144" s="57">
        <f t="shared" si="34"/>
        <v>0</v>
      </c>
      <c r="P144" s="74">
        <v>6000</v>
      </c>
      <c r="Q144" s="74">
        <v>6000</v>
      </c>
    </row>
    <row r="145" spans="1:17" hidden="1" x14ac:dyDescent="0.2">
      <c r="A145" s="58">
        <v>3121</v>
      </c>
      <c r="B145" s="150" t="s">
        <v>174</v>
      </c>
      <c r="C145" s="59">
        <f>SUM(D145:Q145)</f>
        <v>5900</v>
      </c>
      <c r="D145" s="59"/>
      <c r="E145" s="59"/>
      <c r="F145" s="59">
        <v>900</v>
      </c>
      <c r="G145" s="59"/>
      <c r="H145" s="59">
        <v>5000</v>
      </c>
      <c r="I145" s="59"/>
      <c r="J145" s="59"/>
      <c r="L145" s="59"/>
      <c r="M145" s="59"/>
      <c r="N145" s="59"/>
      <c r="O145" s="59"/>
      <c r="P145" s="59"/>
      <c r="Q145" s="59"/>
    </row>
    <row r="146" spans="1:17" s="76" customFormat="1" x14ac:dyDescent="0.2">
      <c r="A146" s="56">
        <v>313</v>
      </c>
      <c r="B146" s="150" t="s">
        <v>155</v>
      </c>
      <c r="C146" s="57">
        <f>SUM(C147:C148)</f>
        <v>25850</v>
      </c>
      <c r="D146" s="57">
        <f t="shared" ref="D146:O146" si="35">SUM(D147:D148)</f>
        <v>0</v>
      </c>
      <c r="E146" s="57">
        <f t="shared" si="35"/>
        <v>0</v>
      </c>
      <c r="F146" s="57">
        <f t="shared" si="35"/>
        <v>1750</v>
      </c>
      <c r="G146" s="57">
        <f t="shared" si="35"/>
        <v>0</v>
      </c>
      <c r="H146" s="57">
        <f t="shared" si="35"/>
        <v>24100</v>
      </c>
      <c r="I146" s="57">
        <f t="shared" si="35"/>
        <v>0</v>
      </c>
      <c r="J146" s="57">
        <f t="shared" si="35"/>
        <v>0</v>
      </c>
      <c r="K146" s="57">
        <f t="shared" si="35"/>
        <v>0</v>
      </c>
      <c r="L146" s="57">
        <f t="shared" si="35"/>
        <v>0</v>
      </c>
      <c r="M146" s="57">
        <f t="shared" si="35"/>
        <v>0</v>
      </c>
      <c r="N146" s="57">
        <f t="shared" si="35"/>
        <v>0</v>
      </c>
      <c r="O146" s="57">
        <f t="shared" si="35"/>
        <v>0</v>
      </c>
      <c r="P146" s="59">
        <v>26000</v>
      </c>
      <c r="Q146" s="59">
        <v>26000</v>
      </c>
    </row>
    <row r="147" spans="1:17" hidden="1" x14ac:dyDescent="0.2">
      <c r="A147" s="58">
        <v>3132</v>
      </c>
      <c r="B147" s="150" t="s">
        <v>175</v>
      </c>
      <c r="C147" s="59">
        <f>SUM(D147:Q147)</f>
        <v>23300</v>
      </c>
      <c r="D147" s="59"/>
      <c r="E147" s="59"/>
      <c r="F147" s="59">
        <v>1550</v>
      </c>
      <c r="G147" s="59"/>
      <c r="H147" s="59">
        <v>21750</v>
      </c>
      <c r="I147" s="59"/>
      <c r="J147" s="59"/>
      <c r="L147" s="59"/>
      <c r="M147" s="59"/>
      <c r="N147" s="59"/>
      <c r="O147" s="59"/>
      <c r="P147" s="59"/>
      <c r="Q147" s="59"/>
    </row>
    <row r="148" spans="1:17" hidden="1" x14ac:dyDescent="0.2">
      <c r="A148" s="58">
        <v>3133</v>
      </c>
      <c r="B148" s="150" t="s">
        <v>176</v>
      </c>
      <c r="C148" s="59">
        <f>SUM(D148:Q148)</f>
        <v>2550</v>
      </c>
      <c r="D148" s="59"/>
      <c r="E148" s="59"/>
      <c r="F148" s="59">
        <v>200</v>
      </c>
      <c r="G148" s="59"/>
      <c r="H148" s="59">
        <v>2350</v>
      </c>
      <c r="I148" s="59"/>
      <c r="J148" s="59"/>
      <c r="L148" s="59"/>
      <c r="M148" s="59"/>
      <c r="N148" s="59"/>
      <c r="O148" s="59"/>
      <c r="P148" s="59"/>
      <c r="Q148" s="59"/>
    </row>
    <row r="149" spans="1:17" x14ac:dyDescent="0.2">
      <c r="A149" s="56">
        <v>321</v>
      </c>
      <c r="B149" s="151" t="s">
        <v>238</v>
      </c>
      <c r="C149" s="57">
        <f>SUM(C150:C153)</f>
        <v>42900</v>
      </c>
      <c r="D149" s="57">
        <f t="shared" ref="D149:O149" si="36">SUM(D150:D153)</f>
        <v>1100</v>
      </c>
      <c r="E149" s="57">
        <f t="shared" si="36"/>
        <v>0</v>
      </c>
      <c r="F149" s="57">
        <f t="shared" si="36"/>
        <v>40200</v>
      </c>
      <c r="G149" s="57">
        <f t="shared" si="36"/>
        <v>0</v>
      </c>
      <c r="H149" s="57">
        <f t="shared" si="36"/>
        <v>1600</v>
      </c>
      <c r="I149" s="57">
        <f t="shared" si="36"/>
        <v>0</v>
      </c>
      <c r="J149" s="57">
        <f t="shared" si="36"/>
        <v>0</v>
      </c>
      <c r="K149" s="57">
        <f t="shared" si="36"/>
        <v>0</v>
      </c>
      <c r="L149" s="57">
        <f t="shared" si="36"/>
        <v>0</v>
      </c>
      <c r="M149" s="57">
        <f t="shared" si="36"/>
        <v>0</v>
      </c>
      <c r="N149" s="57">
        <f t="shared" si="36"/>
        <v>0</v>
      </c>
      <c r="O149" s="57">
        <f t="shared" si="36"/>
        <v>0</v>
      </c>
      <c r="P149" s="59">
        <v>43000</v>
      </c>
      <c r="Q149" s="59">
        <v>43000</v>
      </c>
    </row>
    <row r="150" spans="1:17" hidden="1" x14ac:dyDescent="0.2">
      <c r="A150" s="58">
        <v>3211</v>
      </c>
      <c r="B150" s="150" t="s">
        <v>82</v>
      </c>
      <c r="C150" s="59">
        <f>SUM(D150:Q150)</f>
        <v>29900</v>
      </c>
      <c r="D150" s="59">
        <v>600</v>
      </c>
      <c r="E150" s="59"/>
      <c r="F150" s="59">
        <v>29200</v>
      </c>
      <c r="G150" s="59"/>
      <c r="H150" s="59">
        <v>100</v>
      </c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hidden="1" x14ac:dyDescent="0.2">
      <c r="A151" s="58">
        <v>3212</v>
      </c>
      <c r="B151" s="150" t="s">
        <v>177</v>
      </c>
      <c r="C151" s="59">
        <f>SUM(D151:Q151)</f>
        <v>1500</v>
      </c>
      <c r="D151" s="59"/>
      <c r="E151" s="59"/>
      <c r="F151" s="59">
        <v>500</v>
      </c>
      <c r="G151" s="59"/>
      <c r="H151" s="59">
        <v>1000</v>
      </c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idden="1" x14ac:dyDescent="0.2">
      <c r="A152" s="58">
        <v>3213</v>
      </c>
      <c r="B152" s="150" t="s">
        <v>178</v>
      </c>
      <c r="C152" s="59">
        <f t="shared" ref="C152:C198" si="37">SUM(D152:Q152)</f>
        <v>9000</v>
      </c>
      <c r="D152" s="59"/>
      <c r="E152" s="59"/>
      <c r="F152" s="59">
        <v>8500</v>
      </c>
      <c r="G152" s="59"/>
      <c r="H152" s="59">
        <v>500</v>
      </c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hidden="1" x14ac:dyDescent="0.2">
      <c r="A153" s="58">
        <v>3214</v>
      </c>
      <c r="B153" s="150" t="s">
        <v>179</v>
      </c>
      <c r="C153" s="59">
        <f t="shared" si="37"/>
        <v>2500</v>
      </c>
      <c r="D153" s="59">
        <v>500</v>
      </c>
      <c r="E153" s="59"/>
      <c r="F153" s="59">
        <v>2000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s="76" customFormat="1" x14ac:dyDescent="0.2">
      <c r="A154" s="56">
        <v>322</v>
      </c>
      <c r="B154" s="150" t="s">
        <v>239</v>
      </c>
      <c r="C154" s="57">
        <f>SUM(C155:C160)</f>
        <v>166100</v>
      </c>
      <c r="D154" s="57">
        <f t="shared" ref="D154:O154" si="38">SUM(D155:D160)</f>
        <v>3500</v>
      </c>
      <c r="E154" s="57">
        <f t="shared" si="38"/>
        <v>4100</v>
      </c>
      <c r="F154" s="57">
        <f t="shared" si="38"/>
        <v>123500</v>
      </c>
      <c r="G154" s="57">
        <f t="shared" si="38"/>
        <v>0</v>
      </c>
      <c r="H154" s="57">
        <f t="shared" si="38"/>
        <v>19000</v>
      </c>
      <c r="I154" s="57">
        <f t="shared" si="38"/>
        <v>5500</v>
      </c>
      <c r="J154" s="57">
        <f t="shared" si="38"/>
        <v>500</v>
      </c>
      <c r="K154" s="57">
        <f t="shared" si="38"/>
        <v>2000</v>
      </c>
      <c r="L154" s="57">
        <f t="shared" si="38"/>
        <v>4000</v>
      </c>
      <c r="M154" s="57">
        <f t="shared" si="38"/>
        <v>0</v>
      </c>
      <c r="N154" s="57">
        <f t="shared" si="38"/>
        <v>4000</v>
      </c>
      <c r="O154" s="57">
        <f t="shared" si="38"/>
        <v>0</v>
      </c>
      <c r="P154" s="59">
        <v>170000</v>
      </c>
      <c r="Q154" s="59">
        <v>170000</v>
      </c>
    </row>
    <row r="155" spans="1:17" hidden="1" x14ac:dyDescent="0.2">
      <c r="A155" s="58">
        <v>3221</v>
      </c>
      <c r="B155" s="150" t="s">
        <v>180</v>
      </c>
      <c r="C155" s="59">
        <f t="shared" si="37"/>
        <v>23500</v>
      </c>
      <c r="D155" s="59">
        <v>500</v>
      </c>
      <c r="E155" s="59"/>
      <c r="F155" s="59">
        <v>20000</v>
      </c>
      <c r="G155" s="59"/>
      <c r="H155" s="59">
        <v>2000</v>
      </c>
      <c r="I155" s="59">
        <v>1000</v>
      </c>
      <c r="J155" s="59"/>
      <c r="K155" s="59"/>
      <c r="L155" s="59"/>
      <c r="M155" s="59"/>
      <c r="N155" s="59"/>
      <c r="O155" s="59"/>
      <c r="P155" s="59"/>
      <c r="Q155" s="59"/>
    </row>
    <row r="156" spans="1:17" hidden="1" x14ac:dyDescent="0.2">
      <c r="A156" s="58">
        <v>3222</v>
      </c>
      <c r="B156" s="150" t="s">
        <v>86</v>
      </c>
      <c r="C156" s="59">
        <f t="shared" si="37"/>
        <v>92000</v>
      </c>
      <c r="D156" s="59">
        <v>3000</v>
      </c>
      <c r="E156" s="59"/>
      <c r="F156" s="59">
        <v>75000</v>
      </c>
      <c r="G156" s="59"/>
      <c r="H156" s="59">
        <v>7000</v>
      </c>
      <c r="I156" s="59">
        <v>4500</v>
      </c>
      <c r="J156" s="59">
        <v>500</v>
      </c>
      <c r="K156" s="59">
        <v>2000</v>
      </c>
      <c r="L156" s="59"/>
      <c r="M156" s="59"/>
      <c r="N156" s="59"/>
      <c r="O156" s="59"/>
      <c r="P156" s="59"/>
      <c r="Q156" s="59"/>
    </row>
    <row r="157" spans="1:17" hidden="1" x14ac:dyDescent="0.2">
      <c r="A157" s="58">
        <v>3223</v>
      </c>
      <c r="B157" s="150" t="s">
        <v>135</v>
      </c>
      <c r="C157" s="59">
        <f t="shared" si="37"/>
        <v>1000</v>
      </c>
      <c r="D157" s="59"/>
      <c r="E157" s="59"/>
      <c r="F157" s="59">
        <v>1000</v>
      </c>
      <c r="G157" s="59"/>
      <c r="H157" s="59">
        <v>0</v>
      </c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idden="1" x14ac:dyDescent="0.2">
      <c r="A158" s="58">
        <v>3224</v>
      </c>
      <c r="B158" s="150" t="s">
        <v>181</v>
      </c>
      <c r="C158" s="59">
        <f t="shared" si="37"/>
        <v>11000</v>
      </c>
      <c r="D158" s="59"/>
      <c r="E158" s="59">
        <v>3000</v>
      </c>
      <c r="F158" s="59">
        <v>7000</v>
      </c>
      <c r="G158" s="59"/>
      <c r="H158" s="59"/>
      <c r="I158" s="59"/>
      <c r="J158" s="59"/>
      <c r="K158" s="59"/>
      <c r="L158" s="59"/>
      <c r="M158" s="59"/>
      <c r="N158" s="59">
        <v>1000</v>
      </c>
      <c r="O158" s="59"/>
      <c r="P158" s="59"/>
      <c r="Q158" s="59"/>
    </row>
    <row r="159" spans="1:17" hidden="1" x14ac:dyDescent="0.2">
      <c r="A159" s="58">
        <v>3225</v>
      </c>
      <c r="B159" s="150" t="s">
        <v>136</v>
      </c>
      <c r="C159" s="59">
        <f t="shared" si="37"/>
        <v>37000</v>
      </c>
      <c r="D159" s="59"/>
      <c r="E159" s="59"/>
      <c r="F159" s="59">
        <v>20000</v>
      </c>
      <c r="G159" s="59"/>
      <c r="H159" s="59">
        <v>10000</v>
      </c>
      <c r="I159" s="59"/>
      <c r="J159" s="59"/>
      <c r="K159" s="59"/>
      <c r="L159" s="59">
        <v>4000</v>
      </c>
      <c r="M159" s="59"/>
      <c r="N159" s="59">
        <v>3000</v>
      </c>
      <c r="O159" s="59"/>
      <c r="P159" s="59"/>
      <c r="Q159" s="59"/>
    </row>
    <row r="160" spans="1:17" hidden="1" x14ac:dyDescent="0.2">
      <c r="A160" s="58">
        <v>3227</v>
      </c>
      <c r="B160" s="150" t="s">
        <v>90</v>
      </c>
      <c r="C160" s="59">
        <f t="shared" si="37"/>
        <v>1600</v>
      </c>
      <c r="D160" s="59"/>
      <c r="E160" s="59">
        <v>1100</v>
      </c>
      <c r="F160" s="59">
        <v>500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17" s="76" customFormat="1" x14ac:dyDescent="0.2">
      <c r="A161" s="56">
        <v>323</v>
      </c>
      <c r="B161" s="150" t="s">
        <v>240</v>
      </c>
      <c r="C161" s="57">
        <f>SUM(C162:C170)</f>
        <v>134100</v>
      </c>
      <c r="D161" s="57">
        <f t="shared" ref="D161:O161" si="39">SUM(D162:D170)</f>
        <v>2500</v>
      </c>
      <c r="E161" s="57">
        <f t="shared" si="39"/>
        <v>13000</v>
      </c>
      <c r="F161" s="57">
        <f t="shared" si="39"/>
        <v>54100</v>
      </c>
      <c r="G161" s="57">
        <f t="shared" si="39"/>
        <v>0</v>
      </c>
      <c r="H161" s="57">
        <f t="shared" si="39"/>
        <v>13000</v>
      </c>
      <c r="I161" s="57">
        <f t="shared" si="39"/>
        <v>1500</v>
      </c>
      <c r="J161" s="57">
        <f t="shared" si="39"/>
        <v>0</v>
      </c>
      <c r="K161" s="57">
        <f t="shared" si="39"/>
        <v>0</v>
      </c>
      <c r="L161" s="57">
        <f t="shared" si="39"/>
        <v>0</v>
      </c>
      <c r="M161" s="57">
        <f t="shared" si="39"/>
        <v>0</v>
      </c>
      <c r="N161" s="57">
        <f t="shared" si="39"/>
        <v>50000</v>
      </c>
      <c r="O161" s="57">
        <f t="shared" si="39"/>
        <v>0</v>
      </c>
      <c r="P161" s="59">
        <v>135000</v>
      </c>
      <c r="Q161" s="59">
        <v>135000</v>
      </c>
    </row>
    <row r="162" spans="1:17" hidden="1" x14ac:dyDescent="0.2">
      <c r="A162" s="58">
        <v>3231</v>
      </c>
      <c r="B162" s="150" t="s">
        <v>182</v>
      </c>
      <c r="C162" s="59">
        <f>SUM(D162:Q162)</f>
        <v>11600</v>
      </c>
      <c r="D162" s="59">
        <v>2000</v>
      </c>
      <c r="E162" s="59"/>
      <c r="F162" s="59">
        <v>100</v>
      </c>
      <c r="G162" s="59"/>
      <c r="H162" s="59">
        <v>8000</v>
      </c>
      <c r="I162" s="59">
        <v>1500</v>
      </c>
      <c r="J162" s="59"/>
      <c r="K162" s="59"/>
      <c r="L162" s="59"/>
      <c r="M162" s="59"/>
      <c r="N162" s="59"/>
      <c r="O162" s="59"/>
      <c r="P162" s="59"/>
      <c r="Q162" s="59"/>
    </row>
    <row r="163" spans="1:17" hidden="1" x14ac:dyDescent="0.2">
      <c r="A163" s="58">
        <v>3232</v>
      </c>
      <c r="B163" s="150" t="s">
        <v>163</v>
      </c>
      <c r="C163" s="59">
        <f t="shared" si="37"/>
        <v>98000</v>
      </c>
      <c r="D163" s="59"/>
      <c r="E163" s="59">
        <v>13000</v>
      </c>
      <c r="F163" s="59">
        <v>35000</v>
      </c>
      <c r="G163" s="59"/>
      <c r="H163" s="59"/>
      <c r="I163" s="59"/>
      <c r="J163" s="59"/>
      <c r="K163" s="59"/>
      <c r="L163" s="59"/>
      <c r="M163" s="59"/>
      <c r="N163" s="59">
        <v>50000</v>
      </c>
      <c r="O163" s="59"/>
      <c r="P163" s="59"/>
      <c r="Q163" s="59"/>
    </row>
    <row r="164" spans="1:17" hidden="1" x14ac:dyDescent="0.2">
      <c r="A164" s="58">
        <v>3233</v>
      </c>
      <c r="B164" s="150" t="s">
        <v>183</v>
      </c>
      <c r="C164" s="59">
        <f>SUM(D164:Q164)</f>
        <v>500</v>
      </c>
      <c r="D164" s="59"/>
      <c r="E164" s="59"/>
      <c r="F164" s="59">
        <v>500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1:17" hidden="1" x14ac:dyDescent="0.2">
      <c r="A165" s="58">
        <v>3234</v>
      </c>
      <c r="B165" s="150" t="s">
        <v>95</v>
      </c>
      <c r="C165" s="59">
        <f t="shared" si="37"/>
        <v>4000</v>
      </c>
      <c r="D165" s="59"/>
      <c r="E165" s="59"/>
      <c r="F165" s="59">
        <v>4000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hidden="1" x14ac:dyDescent="0.2">
      <c r="A166" s="58">
        <v>3235</v>
      </c>
      <c r="B166" s="150" t="s">
        <v>96</v>
      </c>
      <c r="C166" s="59">
        <f t="shared" si="37"/>
        <v>15500</v>
      </c>
      <c r="D166" s="59">
        <v>500</v>
      </c>
      <c r="E166" s="59"/>
      <c r="F166" s="59">
        <v>10000</v>
      </c>
      <c r="G166" s="59"/>
      <c r="H166" s="59">
        <v>5000</v>
      </c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hidden="1" x14ac:dyDescent="0.2">
      <c r="A167" s="58">
        <v>3236</v>
      </c>
      <c r="B167" s="150" t="s">
        <v>184</v>
      </c>
      <c r="C167" s="59">
        <f t="shared" si="37"/>
        <v>500</v>
      </c>
      <c r="D167" s="59"/>
      <c r="E167" s="59"/>
      <c r="F167" s="59">
        <v>500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1:17" hidden="1" x14ac:dyDescent="0.2">
      <c r="A168" s="58">
        <v>3237</v>
      </c>
      <c r="B168" s="150" t="s">
        <v>185</v>
      </c>
      <c r="C168" s="59">
        <f t="shared" si="37"/>
        <v>1000</v>
      </c>
      <c r="D168" s="59"/>
      <c r="E168" s="59"/>
      <c r="F168" s="59">
        <v>1000</v>
      </c>
      <c r="G168" s="59"/>
      <c r="H168" s="59"/>
      <c r="I168" s="59">
        <v>0</v>
      </c>
      <c r="J168" s="59"/>
      <c r="K168" s="59"/>
      <c r="L168" s="59"/>
      <c r="M168" s="59"/>
      <c r="N168" s="59"/>
      <c r="O168" s="59"/>
      <c r="P168" s="59"/>
      <c r="Q168" s="59"/>
    </row>
    <row r="169" spans="1:17" hidden="1" x14ac:dyDescent="0.2">
      <c r="A169" s="58">
        <v>3238</v>
      </c>
      <c r="B169" s="150" t="s">
        <v>100</v>
      </c>
      <c r="C169" s="59">
        <f t="shared" si="37"/>
        <v>1000</v>
      </c>
      <c r="D169" s="59"/>
      <c r="E169" s="59"/>
      <c r="F169" s="59">
        <v>1000</v>
      </c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hidden="1" x14ac:dyDescent="0.2">
      <c r="A170" s="58">
        <v>3239</v>
      </c>
      <c r="B170" s="150" t="s">
        <v>186</v>
      </c>
      <c r="C170" s="59">
        <f t="shared" si="37"/>
        <v>2000</v>
      </c>
      <c r="D170" s="59"/>
      <c r="E170" s="59"/>
      <c r="F170" s="59">
        <v>2000</v>
      </c>
      <c r="G170" s="59"/>
      <c r="H170" s="59"/>
      <c r="I170" s="59">
        <v>0</v>
      </c>
      <c r="J170" s="59"/>
      <c r="K170" s="59"/>
      <c r="L170" s="59"/>
      <c r="M170" s="59"/>
      <c r="N170" s="59"/>
      <c r="O170" s="59"/>
      <c r="P170" s="59"/>
      <c r="Q170" s="59"/>
    </row>
    <row r="171" spans="1:17" s="76" customFormat="1" x14ac:dyDescent="0.2">
      <c r="A171" s="56">
        <v>324</v>
      </c>
      <c r="B171" s="150" t="s">
        <v>241</v>
      </c>
      <c r="C171" s="57">
        <f>C172</f>
        <v>1000</v>
      </c>
      <c r="D171" s="57">
        <f t="shared" ref="D171:O171" si="40">D172</f>
        <v>0</v>
      </c>
      <c r="E171" s="57">
        <f t="shared" si="40"/>
        <v>0</v>
      </c>
      <c r="F171" s="57">
        <f t="shared" si="40"/>
        <v>1000</v>
      </c>
      <c r="G171" s="57">
        <f t="shared" si="40"/>
        <v>0</v>
      </c>
      <c r="H171" s="57">
        <f t="shared" si="40"/>
        <v>0</v>
      </c>
      <c r="I171" s="57">
        <f t="shared" si="40"/>
        <v>0</v>
      </c>
      <c r="J171" s="57">
        <f t="shared" si="40"/>
        <v>0</v>
      </c>
      <c r="K171" s="57">
        <f t="shared" si="40"/>
        <v>0</v>
      </c>
      <c r="L171" s="57">
        <f t="shared" si="40"/>
        <v>0</v>
      </c>
      <c r="M171" s="57">
        <f t="shared" si="40"/>
        <v>0</v>
      </c>
      <c r="N171" s="57">
        <f t="shared" si="40"/>
        <v>0</v>
      </c>
      <c r="O171" s="57">
        <f t="shared" si="40"/>
        <v>0</v>
      </c>
      <c r="P171" s="59">
        <v>1000</v>
      </c>
      <c r="Q171" s="59">
        <v>1000</v>
      </c>
    </row>
    <row r="172" spans="1:17" hidden="1" x14ac:dyDescent="0.2">
      <c r="A172" s="58">
        <v>3241</v>
      </c>
      <c r="B172" s="150" t="s">
        <v>187</v>
      </c>
      <c r="C172" s="59">
        <f t="shared" si="37"/>
        <v>1000</v>
      </c>
      <c r="D172" s="59"/>
      <c r="E172" s="59"/>
      <c r="F172" s="59">
        <v>1000</v>
      </c>
      <c r="G172" s="59">
        <v>0</v>
      </c>
      <c r="H172" s="59"/>
      <c r="I172" s="59">
        <v>0</v>
      </c>
      <c r="J172" s="59"/>
      <c r="K172" s="59"/>
      <c r="L172" s="59"/>
      <c r="M172" s="59"/>
      <c r="N172" s="59"/>
      <c r="O172" s="59">
        <v>0</v>
      </c>
      <c r="P172" s="59"/>
      <c r="Q172" s="59"/>
    </row>
    <row r="173" spans="1:17" s="76" customFormat="1" x14ac:dyDescent="0.2">
      <c r="A173" s="56">
        <v>329</v>
      </c>
      <c r="B173" s="150" t="s">
        <v>242</v>
      </c>
      <c r="C173" s="57">
        <f>SUM(C174:C180)</f>
        <v>72700</v>
      </c>
      <c r="D173" s="57">
        <f t="shared" ref="D173:O173" si="41">SUM(D174:D180)</f>
        <v>1300</v>
      </c>
      <c r="E173" s="57">
        <f t="shared" si="41"/>
        <v>0</v>
      </c>
      <c r="F173" s="57">
        <f t="shared" si="41"/>
        <v>12200</v>
      </c>
      <c r="G173" s="57">
        <f t="shared" si="41"/>
        <v>0</v>
      </c>
      <c r="H173" s="57">
        <f t="shared" si="41"/>
        <v>54000</v>
      </c>
      <c r="I173" s="57">
        <f t="shared" si="41"/>
        <v>4600</v>
      </c>
      <c r="J173" s="57">
        <f t="shared" si="41"/>
        <v>100</v>
      </c>
      <c r="K173" s="57">
        <f t="shared" si="41"/>
        <v>0</v>
      </c>
      <c r="L173" s="57">
        <f t="shared" si="41"/>
        <v>0</v>
      </c>
      <c r="M173" s="57">
        <f t="shared" si="41"/>
        <v>0</v>
      </c>
      <c r="N173" s="57">
        <f t="shared" si="41"/>
        <v>0</v>
      </c>
      <c r="O173" s="57">
        <f t="shared" si="41"/>
        <v>500</v>
      </c>
      <c r="P173" s="59">
        <v>73000</v>
      </c>
      <c r="Q173" s="59">
        <v>73000</v>
      </c>
    </row>
    <row r="174" spans="1:17" hidden="1" x14ac:dyDescent="0.2">
      <c r="A174" s="58">
        <v>3291</v>
      </c>
      <c r="B174" s="150" t="s">
        <v>188</v>
      </c>
      <c r="C174" s="59">
        <f t="shared" si="37"/>
        <v>3100</v>
      </c>
      <c r="D174" s="59"/>
      <c r="E174" s="59"/>
      <c r="F174" s="59">
        <v>100</v>
      </c>
      <c r="G174" s="59"/>
      <c r="H174" s="59"/>
      <c r="I174" s="59">
        <v>3000</v>
      </c>
      <c r="J174" s="59"/>
      <c r="K174" s="59"/>
      <c r="L174" s="59"/>
      <c r="M174" s="59"/>
      <c r="N174" s="59"/>
      <c r="O174" s="59"/>
      <c r="P174" s="59"/>
      <c r="Q174" s="59"/>
    </row>
    <row r="175" spans="1:17" hidden="1" x14ac:dyDescent="0.2">
      <c r="A175" s="58">
        <v>3292</v>
      </c>
      <c r="B175" s="150" t="s">
        <v>189</v>
      </c>
      <c r="C175" s="59">
        <f t="shared" si="37"/>
        <v>4000</v>
      </c>
      <c r="D175" s="59"/>
      <c r="E175" s="59"/>
      <c r="F175" s="59">
        <v>4000</v>
      </c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idden="1" x14ac:dyDescent="0.2">
      <c r="A176" s="58">
        <v>3293</v>
      </c>
      <c r="B176" s="150" t="s">
        <v>103</v>
      </c>
      <c r="C176" s="59">
        <f t="shared" si="37"/>
        <v>3800</v>
      </c>
      <c r="D176" s="59">
        <v>800</v>
      </c>
      <c r="E176" s="59"/>
      <c r="F176" s="59">
        <v>2000</v>
      </c>
      <c r="G176" s="59"/>
      <c r="H176" s="59">
        <v>0</v>
      </c>
      <c r="I176" s="59">
        <v>1000</v>
      </c>
      <c r="J176" s="59"/>
      <c r="K176" s="59"/>
      <c r="L176" s="59"/>
      <c r="M176" s="59"/>
      <c r="N176" s="59"/>
      <c r="O176" s="59"/>
      <c r="P176" s="59"/>
      <c r="Q176" s="59"/>
    </row>
    <row r="177" spans="1:17" hidden="1" x14ac:dyDescent="0.2">
      <c r="A177" s="58">
        <v>3294</v>
      </c>
      <c r="B177" s="150" t="s">
        <v>104</v>
      </c>
      <c r="C177" s="59">
        <f t="shared" si="37"/>
        <v>500</v>
      </c>
      <c r="D177" s="59"/>
      <c r="E177" s="59"/>
      <c r="F177" s="59">
        <v>500</v>
      </c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hidden="1" x14ac:dyDescent="0.2">
      <c r="A178" s="58">
        <v>3295</v>
      </c>
      <c r="B178" s="150" t="s">
        <v>138</v>
      </c>
      <c r="C178" s="59">
        <f t="shared" si="37"/>
        <v>13000</v>
      </c>
      <c r="D178" s="59"/>
      <c r="E178" s="59"/>
      <c r="F178" s="59">
        <v>5000</v>
      </c>
      <c r="G178" s="59"/>
      <c r="H178" s="59">
        <v>8000</v>
      </c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hidden="1" x14ac:dyDescent="0.2">
      <c r="A179" s="58">
        <v>3296</v>
      </c>
      <c r="B179" s="150" t="s">
        <v>190</v>
      </c>
      <c r="C179" s="59">
        <f>SUM(D179:Q179)</f>
        <v>45100</v>
      </c>
      <c r="D179" s="59"/>
      <c r="E179" s="59"/>
      <c r="F179" s="59">
        <v>100</v>
      </c>
      <c r="G179" s="59"/>
      <c r="H179" s="59">
        <v>45000</v>
      </c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1:17" hidden="1" x14ac:dyDescent="0.2">
      <c r="A180" s="58">
        <v>3299</v>
      </c>
      <c r="B180" s="150" t="s">
        <v>191</v>
      </c>
      <c r="C180" s="59">
        <f>SUM(D180:Q180)</f>
        <v>3200</v>
      </c>
      <c r="D180" s="59">
        <v>500</v>
      </c>
      <c r="E180" s="59"/>
      <c r="F180" s="59">
        <v>500</v>
      </c>
      <c r="G180" s="59"/>
      <c r="H180" s="59">
        <v>1000</v>
      </c>
      <c r="I180" s="59">
        <v>600</v>
      </c>
      <c r="J180" s="59">
        <v>100</v>
      </c>
      <c r="K180" s="59"/>
      <c r="L180" s="59"/>
      <c r="M180" s="59"/>
      <c r="N180" s="59"/>
      <c r="O180" s="59">
        <v>500</v>
      </c>
      <c r="P180" s="59"/>
      <c r="Q180" s="59"/>
    </row>
    <row r="181" spans="1:17" x14ac:dyDescent="0.2">
      <c r="A181" s="56">
        <v>343</v>
      </c>
      <c r="B181" s="150" t="s">
        <v>243</v>
      </c>
      <c r="C181" s="57">
        <f>SUM(C182+C183)</f>
        <v>40300</v>
      </c>
      <c r="D181" s="57">
        <f t="shared" ref="D181:O181" si="42">SUM(D182+D183)</f>
        <v>100</v>
      </c>
      <c r="E181" s="57">
        <f t="shared" si="42"/>
        <v>0</v>
      </c>
      <c r="F181" s="57">
        <f t="shared" si="42"/>
        <v>200</v>
      </c>
      <c r="G181" s="57">
        <f t="shared" si="42"/>
        <v>0</v>
      </c>
      <c r="H181" s="57">
        <f t="shared" si="42"/>
        <v>40000</v>
      </c>
      <c r="I181" s="57">
        <f t="shared" si="42"/>
        <v>0</v>
      </c>
      <c r="J181" s="57">
        <f t="shared" si="42"/>
        <v>0</v>
      </c>
      <c r="K181" s="57">
        <f t="shared" si="42"/>
        <v>0</v>
      </c>
      <c r="L181" s="57">
        <f t="shared" si="42"/>
        <v>0</v>
      </c>
      <c r="M181" s="57">
        <f t="shared" si="42"/>
        <v>0</v>
      </c>
      <c r="N181" s="57">
        <f t="shared" si="42"/>
        <v>0</v>
      </c>
      <c r="O181" s="57">
        <f t="shared" si="42"/>
        <v>0</v>
      </c>
      <c r="P181" s="59">
        <v>42000</v>
      </c>
      <c r="Q181" s="59">
        <v>42000</v>
      </c>
    </row>
    <row r="182" spans="1:17" hidden="1" x14ac:dyDescent="0.2">
      <c r="A182" s="58">
        <v>3431</v>
      </c>
      <c r="B182" s="150" t="s">
        <v>107</v>
      </c>
      <c r="C182" s="59">
        <f>SUM(D182:Q182)</f>
        <v>200</v>
      </c>
      <c r="D182" s="59">
        <v>100</v>
      </c>
      <c r="E182" s="59"/>
      <c r="F182" s="59">
        <v>100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1:17" hidden="1" x14ac:dyDescent="0.2">
      <c r="A183" s="58">
        <v>3433</v>
      </c>
      <c r="B183" s="150" t="s">
        <v>140</v>
      </c>
      <c r="C183" s="59">
        <f t="shared" si="37"/>
        <v>40100</v>
      </c>
      <c r="D183" s="59"/>
      <c r="E183" s="59"/>
      <c r="F183" s="59">
        <v>100</v>
      </c>
      <c r="G183" s="59"/>
      <c r="H183" s="59">
        <v>40000</v>
      </c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1:17" x14ac:dyDescent="0.2">
      <c r="A184" s="56">
        <v>372</v>
      </c>
      <c r="B184" s="150" t="s">
        <v>244</v>
      </c>
      <c r="C184" s="57">
        <f>C185</f>
        <v>186000</v>
      </c>
      <c r="D184" s="57">
        <f t="shared" ref="D184:O184" si="43">D185</f>
        <v>0</v>
      </c>
      <c r="E184" s="57">
        <f t="shared" si="43"/>
        <v>0</v>
      </c>
      <c r="F184" s="57">
        <f t="shared" si="43"/>
        <v>0</v>
      </c>
      <c r="G184" s="57">
        <f t="shared" si="43"/>
        <v>0</v>
      </c>
      <c r="H184" s="57">
        <f t="shared" si="43"/>
        <v>186000</v>
      </c>
      <c r="I184" s="57">
        <f t="shared" si="43"/>
        <v>0</v>
      </c>
      <c r="J184" s="57">
        <f t="shared" si="43"/>
        <v>0</v>
      </c>
      <c r="K184" s="57">
        <f t="shared" si="43"/>
        <v>0</v>
      </c>
      <c r="L184" s="57">
        <f t="shared" si="43"/>
        <v>0</v>
      </c>
      <c r="M184" s="57">
        <f t="shared" si="43"/>
        <v>0</v>
      </c>
      <c r="N184" s="57">
        <f t="shared" si="43"/>
        <v>0</v>
      </c>
      <c r="O184" s="57">
        <f t="shared" si="43"/>
        <v>0</v>
      </c>
      <c r="P184" s="59">
        <v>190000</v>
      </c>
      <c r="Q184" s="59">
        <v>190000</v>
      </c>
    </row>
    <row r="185" spans="1:17" hidden="1" x14ac:dyDescent="0.2">
      <c r="A185" s="58">
        <v>3722</v>
      </c>
      <c r="B185" s="150" t="s">
        <v>192</v>
      </c>
      <c r="C185" s="59">
        <f>SUM(D185:Q185)</f>
        <v>186000</v>
      </c>
      <c r="D185" s="59"/>
      <c r="E185" s="59"/>
      <c r="F185" s="59"/>
      <c r="G185" s="59"/>
      <c r="H185" s="59">
        <v>186000</v>
      </c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1:17" x14ac:dyDescent="0.2">
      <c r="A186" s="56">
        <v>412</v>
      </c>
      <c r="B186" s="150" t="s">
        <v>245</v>
      </c>
      <c r="C186" s="57">
        <f>SUM(C187)</f>
        <v>5000</v>
      </c>
      <c r="D186" s="57">
        <f t="shared" ref="D186:O186" si="44">SUM(D187)</f>
        <v>0</v>
      </c>
      <c r="E186" s="57">
        <f t="shared" si="44"/>
        <v>0</v>
      </c>
      <c r="F186" s="57">
        <f t="shared" si="44"/>
        <v>0</v>
      </c>
      <c r="G186" s="57">
        <f t="shared" si="44"/>
        <v>0</v>
      </c>
      <c r="H186" s="57">
        <f t="shared" si="44"/>
        <v>5000</v>
      </c>
      <c r="I186" s="57">
        <f t="shared" si="44"/>
        <v>0</v>
      </c>
      <c r="J186" s="57">
        <f t="shared" si="44"/>
        <v>0</v>
      </c>
      <c r="K186" s="57">
        <f t="shared" si="44"/>
        <v>0</v>
      </c>
      <c r="L186" s="57">
        <f t="shared" si="44"/>
        <v>0</v>
      </c>
      <c r="M186" s="57">
        <f t="shared" si="44"/>
        <v>0</v>
      </c>
      <c r="N186" s="57">
        <f t="shared" si="44"/>
        <v>0</v>
      </c>
      <c r="O186" s="57">
        <f t="shared" si="44"/>
        <v>0</v>
      </c>
      <c r="P186" s="59">
        <v>5000</v>
      </c>
      <c r="Q186" s="59">
        <v>5000</v>
      </c>
    </row>
    <row r="187" spans="1:17" hidden="1" x14ac:dyDescent="0.2">
      <c r="A187" s="58">
        <v>4123</v>
      </c>
      <c r="B187" s="150" t="s">
        <v>193</v>
      </c>
      <c r="C187" s="59">
        <f t="shared" si="37"/>
        <v>5000</v>
      </c>
      <c r="D187" s="59"/>
      <c r="E187" s="59"/>
      <c r="F187" s="59"/>
      <c r="G187" s="59"/>
      <c r="H187" s="59">
        <v>5000</v>
      </c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17" x14ac:dyDescent="0.2">
      <c r="A188" s="56">
        <v>422</v>
      </c>
      <c r="B188" s="150" t="s">
        <v>169</v>
      </c>
      <c r="C188" s="57">
        <f>SUM(C189:C194)</f>
        <v>76000</v>
      </c>
      <c r="D188" s="57">
        <f t="shared" ref="D188:O188" si="45">SUM(D189:D194)</f>
        <v>0</v>
      </c>
      <c r="E188" s="57">
        <f t="shared" si="45"/>
        <v>25000</v>
      </c>
      <c r="F188" s="57">
        <f t="shared" si="45"/>
        <v>29000</v>
      </c>
      <c r="G188" s="57">
        <f t="shared" si="45"/>
        <v>0</v>
      </c>
      <c r="H188" s="57">
        <f t="shared" si="45"/>
        <v>0</v>
      </c>
      <c r="I188" s="57">
        <f t="shared" si="45"/>
        <v>0</v>
      </c>
      <c r="J188" s="57">
        <f t="shared" si="45"/>
        <v>0</v>
      </c>
      <c r="K188" s="57">
        <f t="shared" si="45"/>
        <v>0</v>
      </c>
      <c r="L188" s="57">
        <f t="shared" si="45"/>
        <v>22000</v>
      </c>
      <c r="M188" s="57">
        <f t="shared" si="45"/>
        <v>0</v>
      </c>
      <c r="N188" s="57">
        <f t="shared" si="45"/>
        <v>0</v>
      </c>
      <c r="O188" s="57">
        <f t="shared" si="45"/>
        <v>0</v>
      </c>
      <c r="P188" s="59">
        <v>75000</v>
      </c>
      <c r="Q188" s="59">
        <v>75000</v>
      </c>
    </row>
    <row r="189" spans="1:17" hidden="1" x14ac:dyDescent="0.2">
      <c r="A189" s="58">
        <v>4221</v>
      </c>
      <c r="B189" s="150" t="s">
        <v>108</v>
      </c>
      <c r="C189" s="59">
        <f t="shared" si="37"/>
        <v>45000</v>
      </c>
      <c r="D189" s="59"/>
      <c r="E189" s="59">
        <v>15000</v>
      </c>
      <c r="F189" s="59">
        <v>15000</v>
      </c>
      <c r="G189" s="57"/>
      <c r="H189" s="57"/>
      <c r="I189" s="57"/>
      <c r="J189" s="59"/>
      <c r="K189" s="59"/>
      <c r="L189" s="59">
        <v>15000</v>
      </c>
      <c r="M189" s="57"/>
      <c r="N189" s="59"/>
      <c r="O189" s="57"/>
      <c r="P189" s="59"/>
      <c r="Q189" s="59"/>
    </row>
    <row r="190" spans="1:17" hidden="1" x14ac:dyDescent="0.2">
      <c r="A190" s="58">
        <v>4222</v>
      </c>
      <c r="B190" s="150" t="s">
        <v>194</v>
      </c>
      <c r="C190" s="59">
        <f t="shared" si="37"/>
        <v>1000</v>
      </c>
      <c r="D190" s="57"/>
      <c r="E190" s="59"/>
      <c r="F190" s="59">
        <v>1000</v>
      </c>
      <c r="G190" s="57"/>
      <c r="H190" s="57"/>
      <c r="I190" s="57"/>
      <c r="J190" s="59"/>
      <c r="K190" s="59"/>
      <c r="L190" s="59"/>
      <c r="M190" s="57"/>
      <c r="N190" s="57"/>
      <c r="O190" s="57"/>
      <c r="P190" s="59"/>
      <c r="Q190" s="59"/>
    </row>
    <row r="191" spans="1:17" hidden="1" x14ac:dyDescent="0.2">
      <c r="A191" s="58">
        <v>4223</v>
      </c>
      <c r="B191" s="150" t="s">
        <v>195</v>
      </c>
      <c r="C191" s="59">
        <f t="shared" si="37"/>
        <v>6000</v>
      </c>
      <c r="D191" s="57"/>
      <c r="E191" s="59"/>
      <c r="F191" s="59">
        <v>6000</v>
      </c>
      <c r="G191" s="57"/>
      <c r="H191" s="57"/>
      <c r="I191" s="57"/>
      <c r="J191" s="59"/>
      <c r="K191" s="59"/>
      <c r="L191" s="59"/>
      <c r="M191" s="57"/>
      <c r="N191" s="57"/>
      <c r="O191" s="57"/>
      <c r="P191" s="59"/>
      <c r="Q191" s="59"/>
    </row>
    <row r="192" spans="1:17" hidden="1" x14ac:dyDescent="0.2">
      <c r="A192" s="58">
        <v>4225</v>
      </c>
      <c r="B192" s="150" t="s">
        <v>196</v>
      </c>
      <c r="C192" s="59">
        <f t="shared" si="37"/>
        <v>1000</v>
      </c>
      <c r="D192" s="57"/>
      <c r="E192" s="59"/>
      <c r="F192" s="59">
        <v>1000</v>
      </c>
      <c r="G192" s="57"/>
      <c r="H192" s="57"/>
      <c r="I192" s="57"/>
      <c r="J192" s="59"/>
      <c r="K192" s="59"/>
      <c r="L192" s="59"/>
      <c r="M192" s="57"/>
      <c r="N192" s="57"/>
      <c r="O192" s="57"/>
      <c r="P192" s="59"/>
      <c r="Q192" s="59"/>
    </row>
    <row r="193" spans="1:20" hidden="1" x14ac:dyDescent="0.2">
      <c r="A193" s="58">
        <v>4226</v>
      </c>
      <c r="B193" s="150" t="s">
        <v>109</v>
      </c>
      <c r="C193" s="59">
        <f t="shared" si="37"/>
        <v>13000</v>
      </c>
      <c r="D193" s="57"/>
      <c r="E193" s="59">
        <v>10000</v>
      </c>
      <c r="F193" s="59">
        <v>1000</v>
      </c>
      <c r="G193" s="57"/>
      <c r="H193" s="57"/>
      <c r="I193" s="57"/>
      <c r="J193" s="59"/>
      <c r="K193" s="59"/>
      <c r="L193" s="59">
        <v>2000</v>
      </c>
      <c r="M193" s="57"/>
      <c r="N193" s="57"/>
      <c r="O193" s="57"/>
      <c r="P193" s="59"/>
      <c r="Q193" s="59"/>
    </row>
    <row r="194" spans="1:20" hidden="1" x14ac:dyDescent="0.2">
      <c r="A194" s="58">
        <v>4227</v>
      </c>
      <c r="B194" s="150" t="s">
        <v>197</v>
      </c>
      <c r="C194" s="59">
        <f>SUM(D194:Q194)</f>
        <v>10000</v>
      </c>
      <c r="D194" s="57"/>
      <c r="E194" s="59"/>
      <c r="F194" s="59">
        <v>5000</v>
      </c>
      <c r="G194" s="57"/>
      <c r="H194" s="57"/>
      <c r="I194" s="57"/>
      <c r="J194" s="59"/>
      <c r="K194" s="59"/>
      <c r="L194" s="59">
        <v>5000</v>
      </c>
      <c r="M194" s="57"/>
      <c r="N194" s="57"/>
      <c r="O194" s="57"/>
      <c r="P194" s="59"/>
      <c r="Q194" s="59"/>
    </row>
    <row r="195" spans="1:20" s="76" customFormat="1" x14ac:dyDescent="0.2">
      <c r="A195" s="56">
        <v>424</v>
      </c>
      <c r="B195" s="150" t="s">
        <v>110</v>
      </c>
      <c r="C195" s="57">
        <f>C196</f>
        <v>61000</v>
      </c>
      <c r="D195" s="57">
        <f t="shared" ref="D195:O195" si="46">D196</f>
        <v>0</v>
      </c>
      <c r="E195" s="57">
        <f t="shared" si="46"/>
        <v>0</v>
      </c>
      <c r="F195" s="57">
        <f t="shared" si="46"/>
        <v>5000</v>
      </c>
      <c r="G195" s="57">
        <f t="shared" si="46"/>
        <v>0</v>
      </c>
      <c r="H195" s="57">
        <f t="shared" si="46"/>
        <v>50000</v>
      </c>
      <c r="I195" s="57">
        <f t="shared" si="46"/>
        <v>0</v>
      </c>
      <c r="J195" s="57">
        <f t="shared" si="46"/>
        <v>0</v>
      </c>
      <c r="K195" s="57">
        <f t="shared" si="46"/>
        <v>0</v>
      </c>
      <c r="L195" s="57">
        <f t="shared" si="46"/>
        <v>6000</v>
      </c>
      <c r="M195" s="57">
        <f t="shared" si="46"/>
        <v>0</v>
      </c>
      <c r="N195" s="57">
        <f t="shared" si="46"/>
        <v>0</v>
      </c>
      <c r="O195" s="57">
        <f t="shared" si="46"/>
        <v>0</v>
      </c>
      <c r="P195" s="59">
        <v>60000</v>
      </c>
      <c r="Q195" s="59">
        <v>60000</v>
      </c>
    </row>
    <row r="196" spans="1:20" hidden="1" x14ac:dyDescent="0.2">
      <c r="A196" s="58">
        <v>4241</v>
      </c>
      <c r="B196" s="150" t="s">
        <v>110</v>
      </c>
      <c r="C196" s="59">
        <f>SUM(D196:Q196)</f>
        <v>61000</v>
      </c>
      <c r="D196" s="57"/>
      <c r="E196" s="57"/>
      <c r="F196" s="59">
        <v>5000</v>
      </c>
      <c r="G196" s="57"/>
      <c r="H196" s="59">
        <v>50000</v>
      </c>
      <c r="I196" s="57"/>
      <c r="J196" s="59"/>
      <c r="K196" s="59"/>
      <c r="L196" s="59">
        <v>6000</v>
      </c>
      <c r="M196" s="59"/>
      <c r="N196" s="59"/>
      <c r="O196" s="57"/>
      <c r="P196" s="57"/>
      <c r="Q196" s="57"/>
    </row>
    <row r="197" spans="1:20" x14ac:dyDescent="0.2">
      <c r="A197" s="56">
        <v>451</v>
      </c>
      <c r="B197" s="150" t="s">
        <v>198</v>
      </c>
      <c r="C197" s="57">
        <f>C198</f>
        <v>50000</v>
      </c>
      <c r="D197" s="57">
        <f t="shared" ref="D197:O197" si="47">D198</f>
        <v>0</v>
      </c>
      <c r="E197" s="57">
        <f t="shared" si="47"/>
        <v>0</v>
      </c>
      <c r="F197" s="57">
        <f t="shared" si="47"/>
        <v>50000</v>
      </c>
      <c r="G197" s="57">
        <f t="shared" si="47"/>
        <v>0</v>
      </c>
      <c r="H197" s="57">
        <f t="shared" si="47"/>
        <v>0</v>
      </c>
      <c r="I197" s="57">
        <f t="shared" si="47"/>
        <v>0</v>
      </c>
      <c r="J197" s="57">
        <f t="shared" si="47"/>
        <v>0</v>
      </c>
      <c r="K197" s="57">
        <f t="shared" si="47"/>
        <v>0</v>
      </c>
      <c r="L197" s="57">
        <f t="shared" si="47"/>
        <v>0</v>
      </c>
      <c r="M197" s="57">
        <f t="shared" si="47"/>
        <v>0</v>
      </c>
      <c r="N197" s="57">
        <f t="shared" si="47"/>
        <v>0</v>
      </c>
      <c r="O197" s="57">
        <f t="shared" si="47"/>
        <v>0</v>
      </c>
      <c r="P197" s="59">
        <v>10000</v>
      </c>
      <c r="Q197" s="59">
        <v>10000</v>
      </c>
    </row>
    <row r="198" spans="1:20" hidden="1" x14ac:dyDescent="0.2">
      <c r="A198" s="58">
        <v>4511</v>
      </c>
      <c r="B198" s="26" t="s">
        <v>198</v>
      </c>
      <c r="C198" s="59">
        <f t="shared" si="37"/>
        <v>50000</v>
      </c>
      <c r="D198" s="57"/>
      <c r="E198" s="57"/>
      <c r="F198" s="59">
        <v>50000</v>
      </c>
      <c r="G198" s="57"/>
      <c r="H198" s="59"/>
      <c r="I198" s="57"/>
      <c r="J198" s="59"/>
      <c r="K198" s="59"/>
      <c r="L198" s="59"/>
      <c r="M198" s="59"/>
      <c r="N198" s="59"/>
      <c r="O198" s="57"/>
      <c r="P198" s="57"/>
      <c r="Q198" s="57"/>
    </row>
    <row r="199" spans="1:20" x14ac:dyDescent="0.2">
      <c r="A199" s="61"/>
      <c r="B199" s="62" t="s">
        <v>111</v>
      </c>
      <c r="C199" s="63">
        <f>C142+C144+C146+C149+C154+C161+C171+C173+C181+C184+C186+C188+C195+C197</f>
        <v>1057050</v>
      </c>
      <c r="D199" s="63">
        <f t="shared" ref="D199:O199" si="48">D142+D144+D146+D149+D154+D161+D171+D173+D181+D184+D186+D188+D195+D197</f>
        <v>8500</v>
      </c>
      <c r="E199" s="63">
        <f t="shared" si="48"/>
        <v>42100</v>
      </c>
      <c r="F199" s="63">
        <f t="shared" si="48"/>
        <v>322650</v>
      </c>
      <c r="G199" s="63">
        <f t="shared" si="48"/>
        <v>50000</v>
      </c>
      <c r="H199" s="63">
        <f t="shared" si="48"/>
        <v>533100</v>
      </c>
      <c r="I199" s="63">
        <f t="shared" si="48"/>
        <v>11600</v>
      </c>
      <c r="J199" s="63">
        <f t="shared" si="48"/>
        <v>600</v>
      </c>
      <c r="K199" s="63">
        <f t="shared" si="48"/>
        <v>2000</v>
      </c>
      <c r="L199" s="63">
        <f t="shared" si="48"/>
        <v>32000</v>
      </c>
      <c r="M199" s="63">
        <f t="shared" si="48"/>
        <v>0</v>
      </c>
      <c r="N199" s="63">
        <f t="shared" si="48"/>
        <v>54000</v>
      </c>
      <c r="O199" s="63">
        <f t="shared" si="48"/>
        <v>500</v>
      </c>
      <c r="P199" s="63">
        <f>SUM(P142:P198)</f>
        <v>1031000</v>
      </c>
      <c r="Q199" s="63">
        <f>SUM(Q142:Q198)</f>
        <v>1031000</v>
      </c>
    </row>
    <row r="200" spans="1:20" x14ac:dyDescent="0.2">
      <c r="A200" s="143"/>
      <c r="B200" s="14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</row>
    <row r="201" spans="1:20" x14ac:dyDescent="0.2">
      <c r="A201" s="92"/>
      <c r="B201" s="9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</row>
    <row r="202" spans="1:20" x14ac:dyDescent="0.2">
      <c r="A202" s="190" t="s">
        <v>234</v>
      </c>
      <c r="B202" s="190"/>
      <c r="C202" s="190"/>
      <c r="D202" s="190"/>
      <c r="E202" s="190"/>
      <c r="F202" s="190"/>
      <c r="G202" s="190"/>
      <c r="H202" s="68"/>
      <c r="I202" s="68"/>
      <c r="J202" s="68"/>
      <c r="K202" s="68"/>
      <c r="L202" s="68"/>
      <c r="M202" s="68"/>
      <c r="N202" s="68"/>
      <c r="O202" s="68"/>
      <c r="P202" s="68"/>
      <c r="Q202" s="68"/>
    </row>
    <row r="203" spans="1:20" x14ac:dyDescent="0.2">
      <c r="A203" s="40"/>
      <c r="B203" s="40"/>
      <c r="D203" s="40"/>
      <c r="T203" s="38"/>
    </row>
    <row r="204" spans="1:20" s="46" customFormat="1" ht="38.25" x14ac:dyDescent="0.2">
      <c r="A204" s="54" t="s">
        <v>69</v>
      </c>
      <c r="B204" s="54" t="s">
        <v>70</v>
      </c>
      <c r="C204" s="55" t="s">
        <v>71</v>
      </c>
      <c r="D204" s="55" t="s">
        <v>72</v>
      </c>
      <c r="E204" s="55" t="s">
        <v>73</v>
      </c>
      <c r="F204" s="55" t="s">
        <v>74</v>
      </c>
      <c r="G204" s="55" t="s">
        <v>75</v>
      </c>
      <c r="H204" s="55" t="s">
        <v>76</v>
      </c>
      <c r="I204" s="55" t="s">
        <v>77</v>
      </c>
      <c r="J204" s="55"/>
      <c r="K204" s="55" t="s">
        <v>78</v>
      </c>
      <c r="L204" s="55" t="s">
        <v>8</v>
      </c>
      <c r="M204" s="55" t="s">
        <v>79</v>
      </c>
      <c r="N204" s="55"/>
      <c r="O204" s="55"/>
      <c r="P204" s="55" t="s">
        <v>80</v>
      </c>
      <c r="Q204" s="55" t="s">
        <v>81</v>
      </c>
    </row>
    <row r="205" spans="1:20" x14ac:dyDescent="0.2">
      <c r="A205" s="56">
        <v>311</v>
      </c>
      <c r="B205" s="149" t="s">
        <v>153</v>
      </c>
      <c r="C205" s="57">
        <f>C206</f>
        <v>12500</v>
      </c>
      <c r="D205" s="57"/>
      <c r="E205" s="57">
        <f>E206</f>
        <v>12500</v>
      </c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>
        <v>19500</v>
      </c>
      <c r="Q205" s="57">
        <v>19500</v>
      </c>
      <c r="R205" s="57">
        <f>SUM(R212:R216)</f>
        <v>0</v>
      </c>
    </row>
    <row r="206" spans="1:20" hidden="1" x14ac:dyDescent="0.2">
      <c r="A206" s="58">
        <v>3111</v>
      </c>
      <c r="B206" s="148" t="s">
        <v>173</v>
      </c>
      <c r="C206" s="59">
        <v>12500</v>
      </c>
      <c r="D206" s="59"/>
      <c r="E206" s="59">
        <v>12500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146"/>
    </row>
    <row r="207" spans="1:20" x14ac:dyDescent="0.2">
      <c r="A207" s="56">
        <v>313</v>
      </c>
      <c r="B207" s="150" t="s">
        <v>155</v>
      </c>
      <c r="C207" s="57">
        <f>C208</f>
        <v>2500</v>
      </c>
      <c r="D207" s="57"/>
      <c r="E207" s="57">
        <f>E208</f>
        <v>2500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146"/>
    </row>
    <row r="208" spans="1:20" hidden="1" x14ac:dyDescent="0.2">
      <c r="A208" s="58">
        <v>3132</v>
      </c>
      <c r="B208" s="148" t="s">
        <v>175</v>
      </c>
      <c r="C208" s="59">
        <v>2500</v>
      </c>
      <c r="D208" s="59"/>
      <c r="E208" s="59">
        <v>2500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146"/>
    </row>
    <row r="209" spans="1:20" x14ac:dyDescent="0.2">
      <c r="A209" s="56">
        <v>321</v>
      </c>
      <c r="B209" s="151" t="s">
        <v>238</v>
      </c>
      <c r="C209" s="57">
        <f>C210</f>
        <v>1120</v>
      </c>
      <c r="D209" s="57"/>
      <c r="E209" s="57">
        <f>E210</f>
        <v>1120</v>
      </c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146"/>
    </row>
    <row r="210" spans="1:20" hidden="1" x14ac:dyDescent="0.2">
      <c r="A210" s="58">
        <v>3211</v>
      </c>
      <c r="B210" s="60" t="s">
        <v>82</v>
      </c>
      <c r="C210" s="59">
        <v>1120</v>
      </c>
      <c r="D210" s="59"/>
      <c r="E210" s="59">
        <v>1120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7"/>
      <c r="R210" s="146"/>
    </row>
    <row r="211" spans="1:20" x14ac:dyDescent="0.2">
      <c r="A211" s="56">
        <v>322</v>
      </c>
      <c r="B211" s="150" t="s">
        <v>239</v>
      </c>
      <c r="C211" s="57">
        <f>C212</f>
        <v>3300</v>
      </c>
      <c r="D211" s="57"/>
      <c r="E211" s="57">
        <f>E212</f>
        <v>3300</v>
      </c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146"/>
    </row>
    <row r="212" spans="1:20" hidden="1" x14ac:dyDescent="0.2">
      <c r="A212" s="58">
        <v>3221</v>
      </c>
      <c r="B212" s="60" t="s">
        <v>180</v>
      </c>
      <c r="C212" s="59">
        <v>3300</v>
      </c>
      <c r="D212" s="59"/>
      <c r="E212" s="59">
        <v>3300</v>
      </c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9"/>
      <c r="Q212" s="59"/>
    </row>
    <row r="213" spans="1:20" x14ac:dyDescent="0.2">
      <c r="A213" s="61"/>
      <c r="B213" s="62" t="s">
        <v>111</v>
      </c>
      <c r="C213" s="63">
        <f>C205+C207+C209+C211</f>
        <v>19420</v>
      </c>
      <c r="D213" s="63">
        <f t="shared" ref="D213:Q213" si="49">D205</f>
        <v>0</v>
      </c>
      <c r="E213" s="63">
        <f>E205+E207+E209+E211</f>
        <v>19420</v>
      </c>
      <c r="F213" s="63">
        <f t="shared" si="49"/>
        <v>0</v>
      </c>
      <c r="G213" s="63">
        <f t="shared" si="49"/>
        <v>0</v>
      </c>
      <c r="H213" s="63">
        <f t="shared" si="49"/>
        <v>0</v>
      </c>
      <c r="I213" s="63">
        <f t="shared" si="49"/>
        <v>0</v>
      </c>
      <c r="J213" s="63">
        <f t="shared" si="49"/>
        <v>0</v>
      </c>
      <c r="K213" s="63">
        <f t="shared" si="49"/>
        <v>0</v>
      </c>
      <c r="L213" s="63">
        <f t="shared" si="49"/>
        <v>0</v>
      </c>
      <c r="M213" s="63">
        <f t="shared" si="49"/>
        <v>0</v>
      </c>
      <c r="N213" s="63">
        <f t="shared" si="49"/>
        <v>0</v>
      </c>
      <c r="O213" s="63">
        <f t="shared" si="49"/>
        <v>0</v>
      </c>
      <c r="P213" s="63">
        <f t="shared" si="49"/>
        <v>19500</v>
      </c>
      <c r="Q213" s="63">
        <f t="shared" si="49"/>
        <v>19500</v>
      </c>
    </row>
    <row r="214" spans="1:20" x14ac:dyDescent="0.2">
      <c r="A214" s="143"/>
      <c r="B214" s="144"/>
      <c r="C214" s="145"/>
      <c r="D214" s="145"/>
      <c r="E214" s="145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5"/>
      <c r="Q214" s="145"/>
    </row>
    <row r="215" spans="1:20" x14ac:dyDescent="0.2">
      <c r="A215" s="40"/>
      <c r="B215" s="40"/>
      <c r="D215" s="40"/>
      <c r="T215" s="50"/>
    </row>
    <row r="216" spans="1:20" x14ac:dyDescent="0.2">
      <c r="A216" s="190" t="s">
        <v>230</v>
      </c>
      <c r="B216" s="192"/>
      <c r="C216" s="192"/>
      <c r="D216" s="192"/>
      <c r="E216" s="192"/>
      <c r="F216" s="192"/>
      <c r="G216" s="192"/>
    </row>
    <row r="217" spans="1:20" x14ac:dyDescent="0.2">
      <c r="A217" s="51"/>
      <c r="B217" s="51"/>
      <c r="C217" s="51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84"/>
      <c r="Q217" s="84"/>
    </row>
    <row r="218" spans="1:20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</row>
    <row r="219" spans="1:20" ht="38.25" x14ac:dyDescent="0.2">
      <c r="A219" s="54" t="s">
        <v>69</v>
      </c>
      <c r="B219" s="54" t="s">
        <v>70</v>
      </c>
      <c r="C219" s="55" t="s">
        <v>71</v>
      </c>
      <c r="D219" s="55" t="s">
        <v>114</v>
      </c>
      <c r="E219" s="55" t="s">
        <v>46</v>
      </c>
      <c r="F219" s="55" t="s">
        <v>74</v>
      </c>
      <c r="G219" s="55" t="s">
        <v>75</v>
      </c>
      <c r="H219" s="55" t="s">
        <v>76</v>
      </c>
      <c r="I219" s="55" t="s">
        <v>77</v>
      </c>
      <c r="J219" s="55"/>
      <c r="K219" s="55" t="s">
        <v>78</v>
      </c>
      <c r="L219" s="55" t="s">
        <v>8</v>
      </c>
      <c r="M219" s="55" t="s">
        <v>79</v>
      </c>
      <c r="N219" s="55"/>
      <c r="O219" s="55" t="s">
        <v>199</v>
      </c>
      <c r="P219" s="55" t="s">
        <v>80</v>
      </c>
      <c r="Q219" s="55" t="s">
        <v>81</v>
      </c>
    </row>
    <row r="220" spans="1:20" x14ac:dyDescent="0.2">
      <c r="A220" s="67">
        <v>311</v>
      </c>
      <c r="B220" s="149" t="s">
        <v>153</v>
      </c>
      <c r="C220" s="68">
        <f>SUM(C221)</f>
        <v>265000</v>
      </c>
      <c r="D220" s="68">
        <f t="shared" ref="D220:O220" si="50">SUM(D221)</f>
        <v>0</v>
      </c>
      <c r="E220" s="68">
        <f t="shared" si="50"/>
        <v>0</v>
      </c>
      <c r="F220" s="68">
        <f t="shared" si="50"/>
        <v>0</v>
      </c>
      <c r="G220" s="68">
        <f t="shared" si="50"/>
        <v>0</v>
      </c>
      <c r="H220" s="68">
        <f t="shared" si="50"/>
        <v>0</v>
      </c>
      <c r="I220" s="68">
        <f t="shared" si="50"/>
        <v>0</v>
      </c>
      <c r="J220" s="68">
        <f t="shared" si="50"/>
        <v>0</v>
      </c>
      <c r="K220" s="68">
        <f t="shared" si="50"/>
        <v>0</v>
      </c>
      <c r="L220" s="68">
        <f t="shared" si="50"/>
        <v>0</v>
      </c>
      <c r="M220" s="68">
        <f t="shared" si="50"/>
        <v>0</v>
      </c>
      <c r="N220" s="68">
        <f t="shared" si="50"/>
        <v>0</v>
      </c>
      <c r="O220" s="68">
        <f t="shared" si="50"/>
        <v>265000</v>
      </c>
      <c r="P220" s="40">
        <v>270000</v>
      </c>
      <c r="Q220" s="40">
        <v>270000</v>
      </c>
    </row>
    <row r="221" spans="1:20" hidden="1" x14ac:dyDescent="0.2">
      <c r="A221" s="58">
        <v>3111</v>
      </c>
      <c r="B221" s="60" t="s">
        <v>200</v>
      </c>
      <c r="C221" s="59">
        <f>SUM(D221:Q221)</f>
        <v>265000</v>
      </c>
      <c r="D221" s="59"/>
      <c r="E221" s="59"/>
      <c r="F221" s="59"/>
      <c r="G221" s="59"/>
      <c r="H221" s="40">
        <v>0</v>
      </c>
      <c r="I221" s="59"/>
      <c r="J221" s="59"/>
      <c r="L221" s="59"/>
      <c r="M221" s="59"/>
      <c r="O221" s="59">
        <v>265000</v>
      </c>
      <c r="P221" s="59"/>
      <c r="Q221" s="59"/>
    </row>
    <row r="222" spans="1:20" s="76" customFormat="1" x14ac:dyDescent="0.2">
      <c r="A222" s="56">
        <v>312</v>
      </c>
      <c r="B222" s="150" t="s">
        <v>119</v>
      </c>
      <c r="C222" s="57">
        <f>C223</f>
        <v>24000</v>
      </c>
      <c r="D222" s="57">
        <f t="shared" ref="D222:O222" si="51">D223</f>
        <v>0</v>
      </c>
      <c r="E222" s="57">
        <f t="shared" si="51"/>
        <v>0</v>
      </c>
      <c r="F222" s="57">
        <f t="shared" si="51"/>
        <v>0</v>
      </c>
      <c r="G222" s="57">
        <f t="shared" si="51"/>
        <v>0</v>
      </c>
      <c r="H222" s="57">
        <f t="shared" si="51"/>
        <v>0</v>
      </c>
      <c r="I222" s="57">
        <f t="shared" si="51"/>
        <v>0</v>
      </c>
      <c r="J222" s="57">
        <f t="shared" si="51"/>
        <v>0</v>
      </c>
      <c r="K222" s="57">
        <f t="shared" si="51"/>
        <v>0</v>
      </c>
      <c r="L222" s="57">
        <f t="shared" si="51"/>
        <v>0</v>
      </c>
      <c r="M222" s="57">
        <f t="shared" si="51"/>
        <v>0</v>
      </c>
      <c r="N222" s="57">
        <f t="shared" si="51"/>
        <v>0</v>
      </c>
      <c r="O222" s="57">
        <f t="shared" si="51"/>
        <v>24000</v>
      </c>
      <c r="P222" s="59">
        <v>25000</v>
      </c>
      <c r="Q222" s="59">
        <v>25000</v>
      </c>
    </row>
    <row r="223" spans="1:20" hidden="1" x14ac:dyDescent="0.2">
      <c r="A223" s="58">
        <v>3121</v>
      </c>
      <c r="B223" s="60" t="s">
        <v>174</v>
      </c>
      <c r="C223" s="59">
        <f>SUM(D223:Q223)</f>
        <v>24000</v>
      </c>
      <c r="D223" s="59"/>
      <c r="E223" s="59"/>
      <c r="F223" s="59"/>
      <c r="G223" s="59"/>
      <c r="H223" s="40">
        <v>0</v>
      </c>
      <c r="I223" s="59"/>
      <c r="J223" s="59"/>
      <c r="L223" s="59"/>
      <c r="M223" s="59"/>
      <c r="O223" s="59">
        <v>24000</v>
      </c>
      <c r="P223" s="59"/>
      <c r="Q223" s="59"/>
    </row>
    <row r="224" spans="1:20" s="76" customFormat="1" x14ac:dyDescent="0.2">
      <c r="A224" s="56">
        <v>313</v>
      </c>
      <c r="B224" s="150" t="s">
        <v>155</v>
      </c>
      <c r="C224" s="57">
        <f>SUM(C225:C226)</f>
        <v>44000</v>
      </c>
      <c r="D224" s="57">
        <f t="shared" ref="D224:O224" si="52">SUM(D225:D226)</f>
        <v>0</v>
      </c>
      <c r="E224" s="57">
        <f t="shared" si="52"/>
        <v>0</v>
      </c>
      <c r="F224" s="57">
        <f t="shared" si="52"/>
        <v>0</v>
      </c>
      <c r="G224" s="57">
        <f t="shared" si="52"/>
        <v>0</v>
      </c>
      <c r="H224" s="57">
        <f t="shared" si="52"/>
        <v>0</v>
      </c>
      <c r="I224" s="57">
        <f t="shared" si="52"/>
        <v>0</v>
      </c>
      <c r="J224" s="57">
        <f t="shared" si="52"/>
        <v>0</v>
      </c>
      <c r="K224" s="57">
        <f t="shared" si="52"/>
        <v>0</v>
      </c>
      <c r="L224" s="57">
        <f t="shared" si="52"/>
        <v>0</v>
      </c>
      <c r="M224" s="57">
        <f t="shared" si="52"/>
        <v>0</v>
      </c>
      <c r="N224" s="57">
        <f t="shared" si="52"/>
        <v>0</v>
      </c>
      <c r="O224" s="57">
        <f t="shared" si="52"/>
        <v>44000</v>
      </c>
      <c r="P224" s="59">
        <v>45000</v>
      </c>
      <c r="Q224" s="59">
        <v>45000</v>
      </c>
    </row>
    <row r="225" spans="1:20" hidden="1" x14ac:dyDescent="0.2">
      <c r="A225" s="58">
        <v>3132</v>
      </c>
      <c r="B225" s="26" t="s">
        <v>201</v>
      </c>
      <c r="C225" s="59">
        <f>SUM(D225:Q225)</f>
        <v>44000</v>
      </c>
      <c r="D225" s="59"/>
      <c r="E225" s="59"/>
      <c r="F225" s="59"/>
      <c r="G225" s="59"/>
      <c r="H225" s="40">
        <v>0</v>
      </c>
      <c r="I225" s="59"/>
      <c r="J225" s="59"/>
      <c r="L225" s="59"/>
      <c r="M225" s="59"/>
      <c r="O225" s="59">
        <v>44000</v>
      </c>
      <c r="P225" s="59"/>
      <c r="Q225" s="59"/>
    </row>
    <row r="226" spans="1:20" hidden="1" x14ac:dyDescent="0.2">
      <c r="A226" s="58">
        <v>3133</v>
      </c>
      <c r="B226" s="60" t="s">
        <v>202</v>
      </c>
      <c r="C226" s="59">
        <f>SUM(D226:Q226)</f>
        <v>0</v>
      </c>
      <c r="D226" s="59"/>
      <c r="E226" s="59"/>
      <c r="F226" s="59"/>
      <c r="H226" s="40">
        <v>0</v>
      </c>
      <c r="J226" s="59"/>
      <c r="L226" s="59"/>
      <c r="M226" s="59"/>
      <c r="P226" s="59"/>
      <c r="Q226" s="59"/>
    </row>
    <row r="227" spans="1:20" x14ac:dyDescent="0.2">
      <c r="A227" s="56">
        <v>321</v>
      </c>
      <c r="B227" s="151" t="s">
        <v>238</v>
      </c>
      <c r="C227" s="57">
        <f>SUM(C228:C229)</f>
        <v>13000</v>
      </c>
      <c r="D227" s="57">
        <f t="shared" ref="D227:O227" si="53">SUM(D228:D229)</f>
        <v>0</v>
      </c>
      <c r="E227" s="57">
        <f t="shared" si="53"/>
        <v>0</v>
      </c>
      <c r="F227" s="57">
        <f t="shared" si="53"/>
        <v>0</v>
      </c>
      <c r="G227" s="57">
        <f t="shared" si="53"/>
        <v>0</v>
      </c>
      <c r="H227" s="57">
        <f t="shared" si="53"/>
        <v>0</v>
      </c>
      <c r="I227" s="57">
        <f t="shared" si="53"/>
        <v>0</v>
      </c>
      <c r="J227" s="57">
        <f t="shared" si="53"/>
        <v>0</v>
      </c>
      <c r="K227" s="57">
        <f t="shared" si="53"/>
        <v>0</v>
      </c>
      <c r="L227" s="57">
        <f t="shared" si="53"/>
        <v>0</v>
      </c>
      <c r="M227" s="57">
        <f t="shared" si="53"/>
        <v>0</v>
      </c>
      <c r="N227" s="57">
        <f t="shared" si="53"/>
        <v>0</v>
      </c>
      <c r="O227" s="57">
        <f t="shared" si="53"/>
        <v>13000</v>
      </c>
      <c r="P227" s="59">
        <v>15000</v>
      </c>
      <c r="Q227" s="59">
        <v>15000</v>
      </c>
    </row>
    <row r="228" spans="1:20" hidden="1" x14ac:dyDescent="0.2">
      <c r="A228" s="58">
        <v>3211</v>
      </c>
      <c r="B228" s="60" t="s">
        <v>82</v>
      </c>
      <c r="C228" s="59">
        <f>SUM(D228:Q228)</f>
        <v>2000</v>
      </c>
      <c r="D228" s="59">
        <v>0</v>
      </c>
      <c r="E228" s="59"/>
      <c r="F228" s="59"/>
      <c r="G228" s="59"/>
      <c r="H228" s="59">
        <v>0</v>
      </c>
      <c r="I228" s="59"/>
      <c r="J228" s="59"/>
      <c r="K228" s="59"/>
      <c r="L228" s="59"/>
      <c r="M228" s="59"/>
      <c r="N228" s="59"/>
      <c r="O228" s="59">
        <v>2000</v>
      </c>
      <c r="P228" s="59"/>
      <c r="Q228" s="59"/>
    </row>
    <row r="229" spans="1:20" hidden="1" x14ac:dyDescent="0.2">
      <c r="A229" s="58">
        <v>3212</v>
      </c>
      <c r="B229" s="60" t="s">
        <v>203</v>
      </c>
      <c r="C229" s="59">
        <f>SUM(D229:Q229)</f>
        <v>11000</v>
      </c>
      <c r="D229" s="59"/>
      <c r="E229" s="59"/>
      <c r="F229" s="59"/>
      <c r="G229" s="59"/>
      <c r="H229" s="59"/>
      <c r="J229" s="59"/>
      <c r="K229" s="59"/>
      <c r="L229" s="59"/>
      <c r="M229" s="59"/>
      <c r="O229" s="59">
        <v>11000</v>
      </c>
      <c r="P229" s="59"/>
      <c r="Q229" s="59"/>
    </row>
    <row r="230" spans="1:20" s="76" customFormat="1" x14ac:dyDescent="0.2">
      <c r="A230" s="56">
        <v>323</v>
      </c>
      <c r="B230" s="150" t="s">
        <v>240</v>
      </c>
      <c r="C230" s="57">
        <f>SUM(C231:C232)</f>
        <v>500</v>
      </c>
      <c r="D230" s="57">
        <f t="shared" ref="D230:O230" si="54">SUM(D231:D232)</f>
        <v>0</v>
      </c>
      <c r="E230" s="57">
        <f t="shared" si="54"/>
        <v>0</v>
      </c>
      <c r="F230" s="57">
        <f t="shared" si="54"/>
        <v>0</v>
      </c>
      <c r="G230" s="57">
        <f t="shared" si="54"/>
        <v>0</v>
      </c>
      <c r="H230" s="57">
        <f t="shared" si="54"/>
        <v>0</v>
      </c>
      <c r="I230" s="57">
        <f t="shared" si="54"/>
        <v>0</v>
      </c>
      <c r="J230" s="57">
        <f t="shared" si="54"/>
        <v>0</v>
      </c>
      <c r="K230" s="57">
        <f t="shared" si="54"/>
        <v>0</v>
      </c>
      <c r="L230" s="57">
        <f t="shared" si="54"/>
        <v>0</v>
      </c>
      <c r="M230" s="57">
        <f t="shared" si="54"/>
        <v>0</v>
      </c>
      <c r="N230" s="57">
        <f t="shared" si="54"/>
        <v>0</v>
      </c>
      <c r="O230" s="57">
        <f t="shared" si="54"/>
        <v>500</v>
      </c>
      <c r="P230" s="59">
        <v>500</v>
      </c>
      <c r="Q230" s="59">
        <v>500</v>
      </c>
    </row>
    <row r="231" spans="1:20" hidden="1" x14ac:dyDescent="0.2">
      <c r="A231" s="58">
        <v>3236</v>
      </c>
      <c r="B231" s="60" t="s">
        <v>184</v>
      </c>
      <c r="C231" s="59">
        <f>SUM(D231:Q231)</f>
        <v>0</v>
      </c>
      <c r="D231" s="59">
        <v>0</v>
      </c>
      <c r="E231" s="59"/>
      <c r="F231" s="59"/>
      <c r="G231" s="59"/>
      <c r="H231" s="59"/>
      <c r="I231" s="59"/>
      <c r="J231" s="59"/>
      <c r="K231" s="59"/>
      <c r="L231" s="59"/>
      <c r="M231" s="59"/>
      <c r="O231" s="59"/>
      <c r="P231" s="59"/>
      <c r="Q231" s="59"/>
    </row>
    <row r="232" spans="1:20" hidden="1" x14ac:dyDescent="0.2">
      <c r="A232" s="58">
        <v>3237</v>
      </c>
      <c r="B232" s="60" t="s">
        <v>185</v>
      </c>
      <c r="C232" s="59">
        <f>SUM(D232:Q232)</f>
        <v>500</v>
      </c>
      <c r="D232" s="59"/>
      <c r="E232" s="59"/>
      <c r="F232" s="59"/>
      <c r="G232" s="59"/>
      <c r="H232" s="59"/>
      <c r="I232" s="59">
        <v>0</v>
      </c>
      <c r="J232" s="59"/>
      <c r="K232" s="59"/>
      <c r="L232" s="59"/>
      <c r="M232" s="59"/>
      <c r="O232" s="59">
        <v>500</v>
      </c>
      <c r="P232" s="59"/>
      <c r="Q232" s="59"/>
    </row>
    <row r="233" spans="1:20" x14ac:dyDescent="0.2">
      <c r="C233" s="59"/>
      <c r="D233" s="59">
        <v>0</v>
      </c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1:20" x14ac:dyDescent="0.2">
      <c r="A234" s="61"/>
      <c r="B234" s="62" t="s">
        <v>111</v>
      </c>
      <c r="C234" s="63">
        <f>C220+C222+C224+C227+C230</f>
        <v>346500</v>
      </c>
      <c r="D234" s="63">
        <f t="shared" ref="D234:O234" si="55">D220+D222+D224+D227+D230</f>
        <v>0</v>
      </c>
      <c r="E234" s="63">
        <f t="shared" si="55"/>
        <v>0</v>
      </c>
      <c r="F234" s="63">
        <f t="shared" si="55"/>
        <v>0</v>
      </c>
      <c r="G234" s="63">
        <f t="shared" si="55"/>
        <v>0</v>
      </c>
      <c r="H234" s="63">
        <f t="shared" si="55"/>
        <v>0</v>
      </c>
      <c r="I234" s="63">
        <f t="shared" si="55"/>
        <v>0</v>
      </c>
      <c r="J234" s="63">
        <f t="shared" si="55"/>
        <v>0</v>
      </c>
      <c r="K234" s="63">
        <f t="shared" si="55"/>
        <v>0</v>
      </c>
      <c r="L234" s="63">
        <f t="shared" si="55"/>
        <v>0</v>
      </c>
      <c r="M234" s="63">
        <f t="shared" si="55"/>
        <v>0</v>
      </c>
      <c r="N234" s="63">
        <f t="shared" si="55"/>
        <v>0</v>
      </c>
      <c r="O234" s="63">
        <f t="shared" si="55"/>
        <v>346500</v>
      </c>
      <c r="P234" s="63">
        <f>SUM(P220:P233)</f>
        <v>355500</v>
      </c>
      <c r="Q234" s="63">
        <f>SUM(Q220:Q233)</f>
        <v>355500</v>
      </c>
    </row>
    <row r="235" spans="1:20" x14ac:dyDescent="0.2">
      <c r="C235" s="70"/>
      <c r="D235" s="71"/>
      <c r="E235" s="72"/>
      <c r="F235" s="72"/>
      <c r="G235" s="72"/>
    </row>
    <row r="236" spans="1:20" x14ac:dyDescent="0.2">
      <c r="A236" s="92"/>
      <c r="B236" s="9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T236" s="38"/>
    </row>
    <row r="237" spans="1:20" x14ac:dyDescent="0.2">
      <c r="A237" s="92"/>
      <c r="B237" s="9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T237" s="38"/>
    </row>
    <row r="238" spans="1:20" x14ac:dyDescent="0.2">
      <c r="A238" s="190" t="s">
        <v>204</v>
      </c>
      <c r="B238" s="190"/>
      <c r="C238" s="190"/>
      <c r="D238" s="190"/>
      <c r="E238" s="190"/>
      <c r="F238" s="190"/>
      <c r="G238" s="190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T238" s="38"/>
    </row>
    <row r="239" spans="1:20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M239" s="51"/>
      <c r="N239" s="51"/>
      <c r="O239" s="51"/>
      <c r="T239" s="38"/>
    </row>
    <row r="240" spans="1:20" ht="51" x14ac:dyDescent="0.2">
      <c r="A240" s="54" t="s">
        <v>69</v>
      </c>
      <c r="B240" s="54" t="s">
        <v>70</v>
      </c>
      <c r="C240" s="55" t="s">
        <v>71</v>
      </c>
      <c r="D240" s="55" t="s">
        <v>205</v>
      </c>
      <c r="E240" s="55" t="s">
        <v>46</v>
      </c>
      <c r="F240" s="55" t="s">
        <v>206</v>
      </c>
      <c r="G240" s="55" t="s">
        <v>75</v>
      </c>
      <c r="H240" s="55" t="s">
        <v>76</v>
      </c>
      <c r="I240" s="55" t="s">
        <v>77</v>
      </c>
      <c r="J240" s="55"/>
      <c r="K240" s="55" t="s">
        <v>78</v>
      </c>
      <c r="L240" s="55" t="s">
        <v>8</v>
      </c>
      <c r="M240" s="55" t="s">
        <v>79</v>
      </c>
      <c r="N240" s="55"/>
      <c r="O240" s="55"/>
      <c r="P240" s="55" t="s">
        <v>80</v>
      </c>
      <c r="Q240" s="55" t="s">
        <v>81</v>
      </c>
      <c r="T240" s="50"/>
    </row>
    <row r="241" spans="1:20" x14ac:dyDescent="0.2">
      <c r="A241" s="56">
        <v>322</v>
      </c>
      <c r="B241" s="150" t="s">
        <v>239</v>
      </c>
      <c r="C241" s="134">
        <f>SUM(C242+C243+C244)</f>
        <v>66000</v>
      </c>
      <c r="D241" s="134">
        <f t="shared" ref="D241:O241" si="56">SUM(D242+D243+D244)</f>
        <v>65000</v>
      </c>
      <c r="E241" s="134">
        <f t="shared" si="56"/>
        <v>0</v>
      </c>
      <c r="F241" s="134">
        <f t="shared" si="56"/>
        <v>0</v>
      </c>
      <c r="G241" s="134">
        <f t="shared" si="56"/>
        <v>0</v>
      </c>
      <c r="H241" s="134">
        <f t="shared" si="56"/>
        <v>0</v>
      </c>
      <c r="I241" s="134">
        <f t="shared" si="56"/>
        <v>0</v>
      </c>
      <c r="J241" s="134">
        <f t="shared" si="56"/>
        <v>0</v>
      </c>
      <c r="K241" s="134">
        <f t="shared" si="56"/>
        <v>0</v>
      </c>
      <c r="L241" s="134">
        <f t="shared" si="56"/>
        <v>1000</v>
      </c>
      <c r="M241" s="134">
        <f t="shared" si="56"/>
        <v>0</v>
      </c>
      <c r="N241" s="134">
        <f t="shared" si="56"/>
        <v>0</v>
      </c>
      <c r="O241" s="134">
        <f t="shared" si="56"/>
        <v>0</v>
      </c>
      <c r="P241" s="59">
        <v>66000</v>
      </c>
      <c r="Q241" s="59">
        <v>66000</v>
      </c>
      <c r="T241" s="38"/>
    </row>
    <row r="242" spans="1:20" hidden="1" x14ac:dyDescent="0.2">
      <c r="A242" s="38">
        <v>3222</v>
      </c>
      <c r="B242" s="73" t="s">
        <v>207</v>
      </c>
      <c r="C242" s="133">
        <f>SUM(D242:N242)</f>
        <v>65000</v>
      </c>
      <c r="D242" s="70">
        <v>65000</v>
      </c>
      <c r="E242" s="134"/>
      <c r="F242" s="134"/>
      <c r="G242" s="134"/>
      <c r="H242" s="134"/>
      <c r="I242" s="134"/>
      <c r="J242" s="134"/>
      <c r="K242" s="134"/>
      <c r="L242" s="134"/>
      <c r="M242" s="57"/>
      <c r="N242" s="57"/>
      <c r="O242" s="57"/>
      <c r="P242" s="59"/>
      <c r="Q242" s="59"/>
      <c r="T242" s="38"/>
    </row>
    <row r="243" spans="1:20" hidden="1" x14ac:dyDescent="0.2">
      <c r="A243" s="38">
        <v>3222</v>
      </c>
      <c r="B243" s="73" t="s">
        <v>208</v>
      </c>
      <c r="C243" s="133">
        <f>SUM(D243:N243)</f>
        <v>1000</v>
      </c>
      <c r="D243" s="70"/>
      <c r="E243" s="134"/>
      <c r="F243" s="134"/>
      <c r="G243" s="134"/>
      <c r="H243" s="134"/>
      <c r="I243" s="134"/>
      <c r="J243" s="134"/>
      <c r="K243" s="134"/>
      <c r="L243" s="70">
        <v>1000</v>
      </c>
      <c r="M243" s="57"/>
      <c r="N243" s="57"/>
      <c r="O243" s="57"/>
      <c r="P243" s="59"/>
      <c r="Q243" s="59"/>
      <c r="T243" s="38"/>
    </row>
    <row r="244" spans="1:20" hidden="1" x14ac:dyDescent="0.2">
      <c r="A244" s="38">
        <v>3222</v>
      </c>
      <c r="B244" s="73" t="s">
        <v>209</v>
      </c>
      <c r="C244" s="133">
        <f>SUM(D244:N244)</f>
        <v>0</v>
      </c>
      <c r="D244" s="70"/>
      <c r="E244" s="134"/>
      <c r="F244" s="134"/>
      <c r="G244" s="134"/>
      <c r="H244" s="70">
        <v>0</v>
      </c>
      <c r="I244" s="134"/>
      <c r="J244" s="134"/>
      <c r="K244" s="134"/>
      <c r="L244" s="70">
        <v>0</v>
      </c>
      <c r="M244" s="57"/>
      <c r="N244" s="57"/>
      <c r="O244" s="57"/>
      <c r="P244" s="59"/>
      <c r="Q244" s="59"/>
      <c r="T244" s="38"/>
    </row>
    <row r="245" spans="1:20" x14ac:dyDescent="0.2">
      <c r="A245" s="56">
        <v>372</v>
      </c>
      <c r="B245" s="150" t="s">
        <v>244</v>
      </c>
      <c r="C245" s="134">
        <f>C246</f>
        <v>1000</v>
      </c>
      <c r="D245" s="134">
        <f t="shared" ref="D245:O245" si="57">D246</f>
        <v>0</v>
      </c>
      <c r="E245" s="134">
        <f t="shared" si="57"/>
        <v>0</v>
      </c>
      <c r="F245" s="134">
        <f t="shared" si="57"/>
        <v>0</v>
      </c>
      <c r="G245" s="134">
        <f t="shared" si="57"/>
        <v>0</v>
      </c>
      <c r="H245" s="134">
        <f t="shared" si="57"/>
        <v>0</v>
      </c>
      <c r="I245" s="134">
        <f t="shared" si="57"/>
        <v>0</v>
      </c>
      <c r="J245" s="134">
        <f t="shared" si="57"/>
        <v>0</v>
      </c>
      <c r="K245" s="134">
        <f t="shared" si="57"/>
        <v>0</v>
      </c>
      <c r="L245" s="134">
        <f t="shared" si="57"/>
        <v>1000</v>
      </c>
      <c r="M245" s="134">
        <f t="shared" si="57"/>
        <v>0</v>
      </c>
      <c r="N245" s="134">
        <f t="shared" si="57"/>
        <v>0</v>
      </c>
      <c r="O245" s="134">
        <f t="shared" si="57"/>
        <v>0</v>
      </c>
      <c r="P245" s="59">
        <v>1000</v>
      </c>
      <c r="Q245" s="59">
        <v>1000</v>
      </c>
      <c r="T245" s="38"/>
    </row>
    <row r="246" spans="1:20" hidden="1" x14ac:dyDescent="0.2">
      <c r="A246" s="58">
        <v>3721</v>
      </c>
      <c r="B246" s="60" t="s">
        <v>229</v>
      </c>
      <c r="C246" s="70">
        <f>SUM(D246:Q246)</f>
        <v>1000</v>
      </c>
      <c r="D246" s="70"/>
      <c r="E246" s="70"/>
      <c r="F246" s="70"/>
      <c r="G246" s="70"/>
      <c r="H246" s="70">
        <v>0</v>
      </c>
      <c r="I246" s="70"/>
      <c r="J246" s="70"/>
      <c r="K246" s="70"/>
      <c r="L246" s="70">
        <v>1000</v>
      </c>
      <c r="M246" s="134"/>
      <c r="N246" s="57"/>
      <c r="O246" s="57"/>
      <c r="P246" s="59">
        <v>0</v>
      </c>
      <c r="Q246" s="59">
        <v>0</v>
      </c>
      <c r="T246" s="75"/>
    </row>
    <row r="247" spans="1:20" x14ac:dyDescent="0.2">
      <c r="A247" s="61"/>
      <c r="B247" s="62" t="s">
        <v>111</v>
      </c>
      <c r="C247" s="132">
        <f>C241+C245</f>
        <v>67000</v>
      </c>
      <c r="D247" s="132">
        <f t="shared" ref="D247:O247" si="58">D241+D245</f>
        <v>65000</v>
      </c>
      <c r="E247" s="132">
        <f t="shared" si="58"/>
        <v>0</v>
      </c>
      <c r="F247" s="132">
        <f t="shared" si="58"/>
        <v>0</v>
      </c>
      <c r="G247" s="132">
        <f t="shared" si="58"/>
        <v>0</v>
      </c>
      <c r="H247" s="132">
        <f t="shared" si="58"/>
        <v>0</v>
      </c>
      <c r="I247" s="132">
        <f t="shared" si="58"/>
        <v>0</v>
      </c>
      <c r="J247" s="132">
        <f t="shared" si="58"/>
        <v>0</v>
      </c>
      <c r="K247" s="132">
        <f t="shared" si="58"/>
        <v>0</v>
      </c>
      <c r="L247" s="132">
        <f t="shared" si="58"/>
        <v>2000</v>
      </c>
      <c r="M247" s="132">
        <f t="shared" si="58"/>
        <v>0</v>
      </c>
      <c r="N247" s="132">
        <f t="shared" si="58"/>
        <v>0</v>
      </c>
      <c r="O247" s="132">
        <f t="shared" si="58"/>
        <v>0</v>
      </c>
      <c r="P247" s="63">
        <f>SUM(P241:P246)</f>
        <v>67000</v>
      </c>
      <c r="Q247" s="63">
        <f>SUM(Q241:Q246)</f>
        <v>67000</v>
      </c>
    </row>
    <row r="249" spans="1:20" x14ac:dyDescent="0.2">
      <c r="A249" s="64"/>
      <c r="B249" s="65" t="s">
        <v>112</v>
      </c>
      <c r="C249" s="63">
        <f>C49+C68+C102+C135+C199+C213+C234+C247</f>
        <v>11480110</v>
      </c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>
        <f>P49+P68+P102+P199+P213+P234+P247</f>
        <v>11493500</v>
      </c>
      <c r="Q249" s="63">
        <f>Q49+Q68+Q102+Q199+Q213+Q234+Q247</f>
        <v>11493500</v>
      </c>
    </row>
    <row r="250" spans="1:20" x14ac:dyDescent="0.2">
      <c r="A250" s="90"/>
      <c r="B250" s="91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1:20" ht="10.5" customHeight="1" x14ac:dyDescent="0.2"/>
    <row r="252" spans="1:20" x14ac:dyDescent="0.2">
      <c r="A252" s="138" t="s">
        <v>252</v>
      </c>
      <c r="B252" s="139"/>
      <c r="C252" s="114"/>
      <c r="D252" s="114"/>
      <c r="E252" s="114"/>
      <c r="F252" s="114"/>
      <c r="G252" s="114"/>
      <c r="M252" s="40" t="s">
        <v>210</v>
      </c>
      <c r="O252" s="40" t="s">
        <v>255</v>
      </c>
    </row>
    <row r="253" spans="1:20" x14ac:dyDescent="0.2">
      <c r="A253" s="140" t="s">
        <v>253</v>
      </c>
      <c r="B253" s="141"/>
      <c r="C253" s="48"/>
      <c r="D253" s="49"/>
      <c r="E253" s="48"/>
      <c r="F253" s="48"/>
      <c r="G253" s="48"/>
      <c r="H253" s="48"/>
      <c r="I253" s="48"/>
      <c r="J253" s="48"/>
      <c r="K253" s="48"/>
      <c r="L253" s="48"/>
      <c r="M253" s="40" t="s">
        <v>211</v>
      </c>
      <c r="O253" s="40" t="s">
        <v>256</v>
      </c>
    </row>
    <row r="254" spans="1:20" x14ac:dyDescent="0.2">
      <c r="A254" s="142"/>
      <c r="B254" s="142"/>
      <c r="C254" s="50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1:20" x14ac:dyDescent="0.2">
      <c r="A255" s="191" t="s">
        <v>254</v>
      </c>
      <c r="B255" s="191"/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1:20" s="46" customFormat="1" x14ac:dyDescent="0.2">
      <c r="A256" s="122"/>
      <c r="B256" s="122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40"/>
      <c r="N256" s="40"/>
      <c r="O256" s="40"/>
      <c r="P256" s="40"/>
      <c r="Q256" s="40"/>
    </row>
    <row r="257" spans="1:17" x14ac:dyDescent="0.2">
      <c r="A257" s="67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40" t="s">
        <v>212</v>
      </c>
    </row>
    <row r="258" spans="1:17" x14ac:dyDescent="0.2">
      <c r="A258" s="92"/>
      <c r="B258" s="92"/>
      <c r="C258" s="74"/>
      <c r="D258" s="89"/>
      <c r="E258" s="74"/>
      <c r="F258" s="89"/>
      <c r="G258" s="74"/>
      <c r="H258" s="89"/>
      <c r="I258" s="74"/>
      <c r="J258" s="74"/>
      <c r="L258" s="74"/>
    </row>
    <row r="259" spans="1:17" x14ac:dyDescent="0.2">
      <c r="A259" s="92"/>
      <c r="B259" s="93"/>
      <c r="C259" s="74"/>
      <c r="D259" s="89"/>
      <c r="E259" s="74"/>
      <c r="F259" s="89"/>
      <c r="G259" s="74"/>
      <c r="H259" s="89"/>
      <c r="I259" s="74"/>
      <c r="J259" s="74"/>
      <c r="L259" s="74"/>
    </row>
    <row r="260" spans="1:17" x14ac:dyDescent="0.2">
      <c r="A260" s="92"/>
      <c r="B260" s="96"/>
      <c r="C260" s="74"/>
      <c r="D260" s="89"/>
      <c r="E260" s="74"/>
      <c r="F260" s="89"/>
      <c r="G260" s="74"/>
      <c r="H260" s="89"/>
      <c r="I260" s="74"/>
      <c r="J260" s="74"/>
      <c r="L260" s="74"/>
    </row>
    <row r="261" spans="1:17" x14ac:dyDescent="0.2">
      <c r="A261" s="92"/>
      <c r="B261" s="93"/>
      <c r="C261" s="74"/>
      <c r="D261" s="89"/>
      <c r="E261" s="74"/>
      <c r="F261" s="89"/>
      <c r="J261" s="74"/>
      <c r="L261" s="74"/>
    </row>
    <row r="262" spans="1:17" x14ac:dyDescent="0.2">
      <c r="A262" s="67"/>
      <c r="B262" s="97"/>
      <c r="C262" s="68"/>
      <c r="D262" s="68"/>
      <c r="E262" s="68"/>
      <c r="F262" s="68"/>
      <c r="G262" s="68"/>
      <c r="H262" s="68"/>
      <c r="I262" s="68"/>
      <c r="J262" s="68"/>
      <c r="K262" s="68"/>
      <c r="L262" s="68"/>
    </row>
    <row r="263" spans="1:17" x14ac:dyDescent="0.2">
      <c r="A263" s="92"/>
      <c r="B263" s="93"/>
      <c r="C263" s="74"/>
      <c r="D263" s="89"/>
      <c r="E263" s="74"/>
      <c r="F263" s="98"/>
      <c r="G263" s="74"/>
      <c r="H263" s="74"/>
      <c r="I263" s="74"/>
      <c r="J263" s="74"/>
      <c r="K263" s="74"/>
      <c r="L263" s="74"/>
      <c r="M263" s="74"/>
      <c r="N263" s="74"/>
      <c r="O263" s="68"/>
      <c r="P263" s="68"/>
      <c r="Q263" s="68"/>
    </row>
    <row r="264" spans="1:17" x14ac:dyDescent="0.2">
      <c r="A264" s="92"/>
      <c r="B264" s="93"/>
      <c r="C264" s="74"/>
      <c r="D264" s="89"/>
      <c r="E264" s="74"/>
      <c r="F264" s="89"/>
      <c r="G264" s="74"/>
      <c r="H264" s="74"/>
      <c r="J264" s="74"/>
      <c r="K264" s="74"/>
      <c r="L264" s="74"/>
      <c r="M264" s="74"/>
      <c r="O264" s="74"/>
      <c r="P264" s="74"/>
      <c r="Q264" s="74"/>
    </row>
    <row r="265" spans="1:17" x14ac:dyDescent="0.2">
      <c r="A265" s="92"/>
      <c r="B265" s="93"/>
      <c r="C265" s="74"/>
      <c r="D265" s="74"/>
      <c r="E265" s="74"/>
      <c r="F265" s="89"/>
      <c r="G265" s="74"/>
      <c r="H265" s="74"/>
      <c r="I265" s="74"/>
      <c r="J265" s="74"/>
      <c r="K265" s="74"/>
      <c r="L265" s="74"/>
      <c r="M265" s="74"/>
      <c r="O265" s="74"/>
      <c r="P265" s="74"/>
      <c r="Q265" s="74"/>
    </row>
    <row r="266" spans="1:17" x14ac:dyDescent="0.2">
      <c r="A266" s="92"/>
      <c r="B266" s="93"/>
      <c r="C266" s="74"/>
      <c r="D266" s="74"/>
      <c r="E266" s="74"/>
      <c r="F266" s="89"/>
      <c r="G266" s="74"/>
      <c r="H266" s="74"/>
      <c r="I266" s="74"/>
      <c r="J266" s="74"/>
      <c r="K266" s="74"/>
      <c r="L266" s="74"/>
      <c r="M266" s="74"/>
      <c r="O266" s="74"/>
      <c r="P266" s="74"/>
      <c r="Q266" s="74"/>
    </row>
    <row r="267" spans="1:17" x14ac:dyDescent="0.2">
      <c r="C267" s="74"/>
      <c r="D267" s="74"/>
      <c r="E267" s="74"/>
      <c r="F267" s="74"/>
      <c r="G267" s="74"/>
      <c r="H267" s="74"/>
      <c r="I267" s="74"/>
      <c r="J267" s="74"/>
      <c r="K267" s="99"/>
      <c r="L267" s="74"/>
      <c r="M267" s="74"/>
      <c r="N267" s="99"/>
      <c r="O267" s="99"/>
      <c r="P267" s="74"/>
      <c r="Q267" s="74"/>
    </row>
    <row r="268" spans="1:17" x14ac:dyDescent="0.2">
      <c r="A268" s="92"/>
      <c r="B268" s="9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</row>
  </sheetData>
  <mergeCells count="11">
    <mergeCell ref="A238:G238"/>
    <mergeCell ref="A255:B255"/>
    <mergeCell ref="A216:G216"/>
    <mergeCell ref="A1:Q1"/>
    <mergeCell ref="A72:G72"/>
    <mergeCell ref="A53:G53"/>
    <mergeCell ref="A2:Q2"/>
    <mergeCell ref="A137:I137"/>
    <mergeCell ref="H140:K140"/>
    <mergeCell ref="A105:G105"/>
    <mergeCell ref="A202:G202"/>
  </mergeCells>
  <pageMargins left="0.19685039370078741" right="0.19685039370078741" top="0.55118110236220474" bottom="0.51181102362204722" header="0.70866141732283472" footer="0.51181102362204722"/>
  <pageSetup paperSize="9" scale="55" orientation="landscape" r:id="rId1"/>
  <headerFooter alignWithMargins="0"/>
  <rowBreaks count="1" manualBreakCount="1">
    <brk id="1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22"/>
  <sheetViews>
    <sheetView zoomScale="130" zoomScaleNormal="130" workbookViewId="0">
      <selection activeCell="F10" sqref="F10"/>
    </sheetView>
  </sheetViews>
  <sheetFormatPr defaultRowHeight="12.75" x14ac:dyDescent="0.2"/>
  <cols>
    <col min="5" max="5" width="13.85546875" customWidth="1"/>
    <col min="6" max="8" width="10.140625" bestFit="1" customWidth="1"/>
  </cols>
  <sheetData>
    <row r="1" spans="1:9" s="82" customFormat="1" ht="27.75" customHeight="1" x14ac:dyDescent="0.2">
      <c r="A1" s="200" t="s">
        <v>237</v>
      </c>
      <c r="B1" s="201"/>
      <c r="C1" s="201"/>
      <c r="D1" s="201"/>
      <c r="E1" s="201"/>
      <c r="F1" s="201"/>
      <c r="G1" s="201"/>
      <c r="H1" s="201"/>
      <c r="I1" s="83"/>
    </row>
    <row r="2" spans="1:9" x14ac:dyDescent="0.2">
      <c r="A2" s="199" t="s">
        <v>213</v>
      </c>
      <c r="B2" s="199"/>
      <c r="C2" s="199"/>
      <c r="D2" s="199"/>
      <c r="E2" s="199"/>
      <c r="F2" s="199"/>
      <c r="G2" s="199"/>
      <c r="H2" s="199"/>
    </row>
    <row r="5" spans="1:9" ht="38.25" x14ac:dyDescent="0.2">
      <c r="A5" s="198"/>
      <c r="B5" s="198"/>
      <c r="C5" s="198"/>
      <c r="D5" s="198"/>
      <c r="E5" s="198"/>
      <c r="F5" s="88" t="s">
        <v>214</v>
      </c>
      <c r="G5" s="88" t="s">
        <v>215</v>
      </c>
      <c r="H5" s="88" t="s">
        <v>216</v>
      </c>
    </row>
    <row r="6" spans="1:9" x14ac:dyDescent="0.2">
      <c r="A6" s="197" t="s">
        <v>217</v>
      </c>
      <c r="B6" s="197"/>
      <c r="C6" s="197"/>
      <c r="D6" s="197"/>
      <c r="E6" s="197"/>
      <c r="F6" s="81">
        <f>F10+F11</f>
        <v>11395870</v>
      </c>
      <c r="G6" s="81">
        <v>11493500</v>
      </c>
      <c r="H6" s="81">
        <v>11493500</v>
      </c>
    </row>
    <row r="7" spans="1:9" x14ac:dyDescent="0.2">
      <c r="A7" s="197" t="s">
        <v>218</v>
      </c>
      <c r="B7" s="197"/>
      <c r="C7" s="197"/>
      <c r="D7" s="197"/>
      <c r="E7" s="197"/>
      <c r="F7" s="81">
        <f>F11+F10</f>
        <v>11395870</v>
      </c>
      <c r="G7" s="81">
        <v>11493500</v>
      </c>
      <c r="H7" s="81">
        <v>11493500</v>
      </c>
    </row>
    <row r="8" spans="1:9" x14ac:dyDescent="0.2">
      <c r="A8" s="197" t="s">
        <v>219</v>
      </c>
      <c r="B8" s="197"/>
      <c r="C8" s="197"/>
      <c r="D8" s="197"/>
      <c r="E8" s="197"/>
      <c r="F8" s="81">
        <v>0</v>
      </c>
      <c r="G8" s="81"/>
      <c r="H8" s="81"/>
    </row>
    <row r="9" spans="1:9" x14ac:dyDescent="0.2">
      <c r="A9" s="197" t="s">
        <v>220</v>
      </c>
      <c r="B9" s="197"/>
      <c r="C9" s="197"/>
      <c r="D9" s="197"/>
      <c r="E9" s="197"/>
      <c r="F9" s="81">
        <v>11480110</v>
      </c>
      <c r="G9" s="81">
        <v>11493500</v>
      </c>
      <c r="H9" s="81">
        <v>11493500</v>
      </c>
    </row>
    <row r="10" spans="1:9" x14ac:dyDescent="0.2">
      <c r="A10" s="197" t="s">
        <v>221</v>
      </c>
      <c r="B10" s="197"/>
      <c r="C10" s="197"/>
      <c r="D10" s="197"/>
      <c r="E10" s="197"/>
      <c r="F10" s="81">
        <f>F9-F11-F12</f>
        <v>11203870</v>
      </c>
      <c r="G10" s="81">
        <f>G9-G11</f>
        <v>11343500</v>
      </c>
      <c r="H10" s="81">
        <f>H9-H11</f>
        <v>11343500</v>
      </c>
    </row>
    <row r="11" spans="1:9" x14ac:dyDescent="0.2">
      <c r="A11" s="197" t="s">
        <v>222</v>
      </c>
      <c r="B11" s="197"/>
      <c r="C11" s="197"/>
      <c r="D11" s="197"/>
      <c r="E11" s="197"/>
      <c r="F11" s="81">
        <v>192000</v>
      </c>
      <c r="G11" s="81">
        <v>150000</v>
      </c>
      <c r="H11" s="81">
        <v>150000</v>
      </c>
    </row>
    <row r="12" spans="1:9" x14ac:dyDescent="0.2">
      <c r="A12" s="197" t="s">
        <v>223</v>
      </c>
      <c r="B12" s="197"/>
      <c r="C12" s="197"/>
      <c r="D12" s="197"/>
      <c r="E12" s="197"/>
      <c r="F12" s="81">
        <v>84240</v>
      </c>
      <c r="G12" s="80"/>
      <c r="H12" s="80"/>
    </row>
    <row r="14" spans="1:9" ht="38.25" x14ac:dyDescent="0.2">
      <c r="A14" s="198"/>
      <c r="B14" s="198"/>
      <c r="C14" s="198"/>
      <c r="D14" s="198"/>
      <c r="E14" s="198"/>
      <c r="F14" s="88" t="s">
        <v>214</v>
      </c>
      <c r="G14" s="88" t="s">
        <v>215</v>
      </c>
      <c r="H14" s="88" t="s">
        <v>216</v>
      </c>
    </row>
    <row r="15" spans="1:9" x14ac:dyDescent="0.2">
      <c r="A15" s="198" t="s">
        <v>224</v>
      </c>
      <c r="B15" s="198"/>
      <c r="C15" s="198"/>
      <c r="D15" s="198"/>
      <c r="E15" s="198"/>
      <c r="F15" s="80"/>
      <c r="G15" s="80">
        <v>0</v>
      </c>
      <c r="H15" s="80">
        <v>0</v>
      </c>
    </row>
    <row r="17" spans="1:8" ht="38.25" x14ac:dyDescent="0.2">
      <c r="A17" s="198"/>
      <c r="B17" s="198"/>
      <c r="C17" s="198"/>
      <c r="D17" s="198"/>
      <c r="E17" s="198"/>
      <c r="F17" s="88" t="s">
        <v>214</v>
      </c>
      <c r="G17" s="88" t="s">
        <v>215</v>
      </c>
      <c r="H17" s="88" t="s">
        <v>216</v>
      </c>
    </row>
    <row r="18" spans="1:8" x14ac:dyDescent="0.2">
      <c r="A18" s="197" t="s">
        <v>225</v>
      </c>
      <c r="B18" s="197"/>
      <c r="C18" s="197"/>
      <c r="D18" s="197"/>
      <c r="E18" s="197"/>
      <c r="F18" s="80"/>
      <c r="G18" s="80"/>
      <c r="H18" s="80"/>
    </row>
    <row r="19" spans="1:8" x14ac:dyDescent="0.2">
      <c r="A19" s="197" t="s">
        <v>226</v>
      </c>
      <c r="B19" s="197"/>
      <c r="C19" s="197"/>
      <c r="D19" s="197"/>
      <c r="E19" s="197"/>
      <c r="F19" s="80"/>
      <c r="G19" s="80"/>
      <c r="H19" s="80"/>
    </row>
    <row r="20" spans="1:8" x14ac:dyDescent="0.2">
      <c r="A20" s="197" t="s">
        <v>227</v>
      </c>
      <c r="B20" s="197"/>
      <c r="C20" s="197"/>
      <c r="D20" s="197"/>
      <c r="E20" s="197"/>
      <c r="F20" s="80"/>
      <c r="G20" s="80"/>
      <c r="H20" s="80"/>
    </row>
    <row r="21" spans="1:8" x14ac:dyDescent="0.2">
      <c r="A21" s="198"/>
      <c r="B21" s="198"/>
      <c r="C21" s="198"/>
      <c r="D21" s="198"/>
      <c r="E21" s="198"/>
      <c r="F21" s="80"/>
      <c r="G21" s="80"/>
      <c r="H21" s="80"/>
    </row>
    <row r="22" spans="1:8" x14ac:dyDescent="0.2">
      <c r="A22" s="197" t="s">
        <v>228</v>
      </c>
      <c r="B22" s="197"/>
      <c r="C22" s="197"/>
      <c r="D22" s="197"/>
      <c r="E22" s="197"/>
      <c r="F22" s="80">
        <v>0</v>
      </c>
      <c r="G22" s="80">
        <v>0</v>
      </c>
      <c r="H22" s="80">
        <v>0</v>
      </c>
    </row>
  </sheetData>
  <mergeCells count="18">
    <mergeCell ref="A2:H2"/>
    <mergeCell ref="A1:H1"/>
    <mergeCell ref="A14:E14"/>
    <mergeCell ref="A15:E15"/>
    <mergeCell ref="A5:E5"/>
    <mergeCell ref="A6:E6"/>
    <mergeCell ref="A7:E7"/>
    <mergeCell ref="A8:E8"/>
    <mergeCell ref="A9:E9"/>
    <mergeCell ref="A10:E10"/>
    <mergeCell ref="A11:E11"/>
    <mergeCell ref="A12:E12"/>
    <mergeCell ref="A19:E19"/>
    <mergeCell ref="A20:E20"/>
    <mergeCell ref="A22:E22"/>
    <mergeCell ref="A21:E21"/>
    <mergeCell ref="A17:E17"/>
    <mergeCell ref="A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FP PiP 1</vt:lpstr>
      <vt:lpstr>FP PiP 2</vt:lpstr>
      <vt:lpstr>FP Ril </vt:lpstr>
      <vt:lpstr>OPĆI DIO</vt:lpstr>
      <vt:lpstr>'FP Ril '!Ispis_naslova</vt:lpstr>
      <vt:lpstr>'FP PiP 1'!Podrucje_ispisa</vt:lpstr>
      <vt:lpstr>'FP PiP 2'!Podrucje_ispisa</vt:lpstr>
      <vt:lpstr>'FP Ril '!Podrucje_ispisa</vt:lpstr>
    </vt:vector>
  </TitlesOfParts>
  <Manager/>
  <Company>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Anita Mokorić-Brščić</cp:lastModifiedBy>
  <cp:revision/>
  <cp:lastPrinted>2021-12-22T11:46:58Z</cp:lastPrinted>
  <dcterms:created xsi:type="dcterms:W3CDTF">1996-10-14T23:33:28Z</dcterms:created>
  <dcterms:modified xsi:type="dcterms:W3CDTF">2022-01-17T09:27:25Z</dcterms:modified>
  <cp:category/>
  <cp:contentStatus/>
</cp:coreProperties>
</file>